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ED9ROL\Desktop\CRSO Spill\"/>
    </mc:Choice>
  </mc:AlternateContent>
  <bookViews>
    <workbookView xWindow="120" yWindow="15" windowWidth="18960" windowHeight="11325"/>
  </bookViews>
  <sheets>
    <sheet name="July 2017" sheetId="7" r:id="rId1"/>
    <sheet name="Lomo Spill Patterns" sheetId="9" r:id="rId2"/>
    <sheet name="Lomo Units" sheetId="4" r:id="rId3"/>
    <sheet name="Lomo RSW" sheetId="8" r:id="rId4"/>
    <sheet name="Lomo Tailwater" sheetId="5" r:id="rId5"/>
  </sheets>
  <externalReferences>
    <externalReference r:id="rId6"/>
  </externalReferences>
  <definedNames>
    <definedName name="_xlnm.Print_Area" localSheetId="0">'July 2017'!$A$1:$AD$35</definedName>
  </definedNames>
  <calcPr calcId="152511"/>
</workbook>
</file>

<file path=xl/calcChain.xml><?xml version="1.0" encoding="utf-8"?>
<calcChain xmlns="http://schemas.openxmlformats.org/spreadsheetml/2006/main">
  <c r="R19" i="7" l="1"/>
  <c r="Z19" i="7" s="1"/>
  <c r="Q19" i="7"/>
  <c r="Y19" i="7" s="1"/>
  <c r="P19" i="7"/>
  <c r="X19" i="7" s="1"/>
  <c r="P18" i="7"/>
  <c r="X18" i="7" s="1"/>
  <c r="O18" i="7"/>
  <c r="W18" i="7" s="1"/>
  <c r="U16" i="7"/>
  <c r="AC16" i="7" s="1"/>
  <c r="U15" i="7"/>
  <c r="AC15" i="7" s="1"/>
  <c r="T15" i="7"/>
  <c r="AB15" i="7" s="1"/>
  <c r="R15" i="7"/>
  <c r="Z15" i="7" s="1"/>
  <c r="O15" i="7"/>
  <c r="W15" i="7" s="1"/>
  <c r="U14" i="7"/>
  <c r="AC14" i="7" s="1"/>
  <c r="T14" i="7"/>
  <c r="AB14" i="7" s="1"/>
  <c r="S14" i="7"/>
  <c r="AA14" i="7" s="1"/>
  <c r="U13" i="7"/>
  <c r="AC13" i="7" s="1"/>
  <c r="T13" i="7"/>
  <c r="AB13" i="7" s="1"/>
  <c r="S13" i="7"/>
  <c r="AA13" i="7" s="1"/>
  <c r="R13" i="7"/>
  <c r="Z13" i="7" s="1"/>
  <c r="P13" i="7"/>
  <c r="X13" i="7" s="1"/>
  <c r="T12" i="7"/>
  <c r="AB12" i="7" s="1"/>
  <c r="S12" i="7"/>
  <c r="AA12" i="7" s="1"/>
  <c r="R12" i="7"/>
  <c r="Z12" i="7" s="1"/>
  <c r="Q12" i="7"/>
  <c r="Y12" i="7" s="1"/>
  <c r="O12" i="7"/>
  <c r="W12" i="7" s="1"/>
  <c r="R11" i="7"/>
  <c r="Z11" i="7" s="1"/>
  <c r="Q11" i="7"/>
  <c r="Y11" i="7" s="1"/>
  <c r="P11" i="7"/>
  <c r="X11" i="7" s="1"/>
  <c r="P10" i="7"/>
  <c r="X10" i="7" s="1"/>
  <c r="O10" i="7"/>
  <c r="W10" i="7" s="1"/>
  <c r="U8" i="7"/>
  <c r="AC8" i="7" s="1"/>
  <c r="U7" i="7"/>
  <c r="AC7" i="7" s="1"/>
  <c r="T7" i="7"/>
  <c r="AB7" i="7" s="1"/>
  <c r="R7" i="7"/>
  <c r="Z7" i="7" s="1"/>
  <c r="P7" i="7"/>
  <c r="X7" i="7" s="1"/>
  <c r="O7" i="7"/>
  <c r="W7" i="7" s="1"/>
  <c r="U6" i="7"/>
  <c r="T6" i="7"/>
  <c r="S6" i="7"/>
  <c r="U5" i="7"/>
  <c r="T5" i="7"/>
  <c r="S5" i="7"/>
  <c r="R5" i="7"/>
  <c r="P5" i="7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3" i="9"/>
  <c r="G19" i="7"/>
  <c r="G18" i="7"/>
  <c r="G17" i="7"/>
  <c r="G16" i="7"/>
  <c r="G15" i="7"/>
  <c r="V19" i="7"/>
  <c r="U19" i="7" s="1"/>
  <c r="AC19" i="7" s="1"/>
  <c r="V18" i="7"/>
  <c r="T18" i="7" s="1"/>
  <c r="AB18" i="7" s="1"/>
  <c r="V17" i="7"/>
  <c r="S17" i="7" s="1"/>
  <c r="AA17" i="7" s="1"/>
  <c r="V16" i="7"/>
  <c r="V15" i="7"/>
  <c r="Q15" i="7" s="1"/>
  <c r="Y15" i="7" s="1"/>
  <c r="V14" i="7"/>
  <c r="P14" i="7" s="1"/>
  <c r="X14" i="7" s="1"/>
  <c r="V13" i="7"/>
  <c r="O13" i="7" s="1"/>
  <c r="W13" i="7" s="1"/>
  <c r="V12" i="7"/>
  <c r="U12" i="7" s="1"/>
  <c r="AC12" i="7" s="1"/>
  <c r="V11" i="7"/>
  <c r="U11" i="7" s="1"/>
  <c r="AC11" i="7" s="1"/>
  <c r="V10" i="7"/>
  <c r="T10" i="7" s="1"/>
  <c r="AB10" i="7" s="1"/>
  <c r="V9" i="7"/>
  <c r="S9" i="7" s="1"/>
  <c r="AA9" i="7" s="1"/>
  <c r="V8" i="7"/>
  <c r="V7" i="7"/>
  <c r="Q7" i="7" s="1"/>
  <c r="Y7" i="7" s="1"/>
  <c r="V6" i="7"/>
  <c r="P6" i="7" s="1"/>
  <c r="V5" i="7"/>
  <c r="O5" i="7" s="1"/>
  <c r="AD13" i="9"/>
  <c r="O14" i="9"/>
  <c r="AH3" i="9"/>
  <c r="AH4" i="9" s="1"/>
  <c r="AH5" i="9" s="1"/>
  <c r="AH6" i="9" s="1"/>
  <c r="AH7" i="9" s="1"/>
  <c r="AH8" i="9" s="1"/>
  <c r="AH9" i="9" s="1"/>
  <c r="AH10" i="9" s="1"/>
  <c r="AH11" i="9" s="1"/>
  <c r="AH12" i="9" s="1"/>
  <c r="AH13" i="9" s="1"/>
  <c r="X77" i="9" s="1"/>
  <c r="R8" i="7" l="1"/>
  <c r="Z8" i="7" s="1"/>
  <c r="P8" i="7"/>
  <c r="X8" i="7" s="1"/>
  <c r="Q8" i="7"/>
  <c r="Y8" i="7" s="1"/>
  <c r="O8" i="7"/>
  <c r="W8" i="7" s="1"/>
  <c r="T8" i="7"/>
  <c r="AB8" i="7" s="1"/>
  <c r="S8" i="7"/>
  <c r="AA8" i="7" s="1"/>
  <c r="R16" i="7"/>
  <c r="Z16" i="7" s="1"/>
  <c r="Q16" i="7"/>
  <c r="Y16" i="7" s="1"/>
  <c r="P16" i="7"/>
  <c r="X16" i="7" s="1"/>
  <c r="O16" i="7"/>
  <c r="W16" i="7" s="1"/>
  <c r="T16" i="7"/>
  <c r="AB16" i="7" s="1"/>
  <c r="S16" i="7"/>
  <c r="AA16" i="7" s="1"/>
  <c r="O9" i="7"/>
  <c r="W9" i="7" s="1"/>
  <c r="Q18" i="7"/>
  <c r="Y18" i="7" s="1"/>
  <c r="Q6" i="7"/>
  <c r="T9" i="7"/>
  <c r="AB9" i="7" s="1"/>
  <c r="U10" i="7"/>
  <c r="AC10" i="7" s="1"/>
  <c r="Q14" i="7"/>
  <c r="Y14" i="7" s="1"/>
  <c r="T17" i="7"/>
  <c r="AB17" i="7" s="1"/>
  <c r="U18" i="7"/>
  <c r="AC18" i="7" s="1"/>
  <c r="Q5" i="7"/>
  <c r="R6" i="7"/>
  <c r="S7" i="7"/>
  <c r="AA7" i="7" s="1"/>
  <c r="AD7" i="7" s="1"/>
  <c r="U9" i="7"/>
  <c r="AC9" i="7" s="1"/>
  <c r="O11" i="7"/>
  <c r="W11" i="7" s="1"/>
  <c r="P12" i="7"/>
  <c r="X12" i="7" s="1"/>
  <c r="AD12" i="7" s="1"/>
  <c r="Q13" i="7"/>
  <c r="Y13" i="7" s="1"/>
  <c r="AD13" i="7" s="1"/>
  <c r="R14" i="7"/>
  <c r="Z14" i="7" s="1"/>
  <c r="S15" i="7"/>
  <c r="AA15" i="7" s="1"/>
  <c r="U17" i="7"/>
  <c r="AC17" i="7" s="1"/>
  <c r="O19" i="7"/>
  <c r="W19" i="7" s="1"/>
  <c r="Q10" i="7"/>
  <c r="Y10" i="7" s="1"/>
  <c r="P17" i="7"/>
  <c r="X17" i="7" s="1"/>
  <c r="Q9" i="7"/>
  <c r="Y9" i="7" s="1"/>
  <c r="R18" i="7"/>
  <c r="Z18" i="7" s="1"/>
  <c r="S19" i="7"/>
  <c r="AA19" i="7" s="1"/>
  <c r="R9" i="7"/>
  <c r="Z9" i="7" s="1"/>
  <c r="S10" i="7"/>
  <c r="AA10" i="7" s="1"/>
  <c r="T11" i="7"/>
  <c r="AB11" i="7" s="1"/>
  <c r="O14" i="7"/>
  <c r="W14" i="7" s="1"/>
  <c r="P15" i="7"/>
  <c r="X15" i="7" s="1"/>
  <c r="R17" i="7"/>
  <c r="Z17" i="7" s="1"/>
  <c r="S18" i="7"/>
  <c r="AA18" i="7" s="1"/>
  <c r="T19" i="7"/>
  <c r="AB19" i="7" s="1"/>
  <c r="O17" i="7"/>
  <c r="W17" i="7" s="1"/>
  <c r="P9" i="7"/>
  <c r="X9" i="7" s="1"/>
  <c r="R10" i="7"/>
  <c r="Z10" i="7" s="1"/>
  <c r="AD10" i="7" s="1"/>
  <c r="S11" i="7"/>
  <c r="AA11" i="7" s="1"/>
  <c r="AD11" i="7" s="1"/>
  <c r="Q17" i="7"/>
  <c r="Y17" i="7" s="1"/>
  <c r="O6" i="7"/>
  <c r="X55" i="9"/>
  <c r="K69" i="9"/>
  <c r="Z60" i="9"/>
  <c r="J68" i="9"/>
  <c r="N64" i="9"/>
  <c r="O52" i="9"/>
  <c r="K21" i="9"/>
  <c r="N40" i="9"/>
  <c r="L35" i="9"/>
  <c r="O20" i="9"/>
  <c r="J37" i="9"/>
  <c r="Y44" i="9"/>
  <c r="N52" i="9"/>
  <c r="AD9" i="9"/>
  <c r="M52" i="9"/>
  <c r="Z10" i="9"/>
  <c r="M63" i="9"/>
  <c r="N14" i="9"/>
  <c r="AB25" i="9"/>
  <c r="M75" i="9"/>
  <c r="K63" i="9"/>
  <c r="I48" i="9"/>
  <c r="L29" i="9"/>
  <c r="J13" i="9"/>
  <c r="AC25" i="9"/>
  <c r="J48" i="9"/>
  <c r="Y65" i="9"/>
  <c r="K74" i="9"/>
  <c r="I59" i="9"/>
  <c r="O46" i="9"/>
  <c r="J29" i="9"/>
  <c r="O7" i="9"/>
  <c r="AD25" i="9"/>
  <c r="J35" i="9"/>
  <c r="O73" i="9"/>
  <c r="M58" i="9"/>
  <c r="L43" i="9"/>
  <c r="O28" i="9"/>
  <c r="J6" i="9"/>
  <c r="AB39" i="9"/>
  <c r="M69" i="9"/>
  <c r="K57" i="9"/>
  <c r="J42" i="9"/>
  <c r="O22" i="9"/>
  <c r="N5" i="9"/>
  <c r="X40" i="9"/>
  <c r="N72" i="9"/>
  <c r="O67" i="9"/>
  <c r="I62" i="9"/>
  <c r="J57" i="9"/>
  <c r="L51" i="9"/>
  <c r="L46" i="9"/>
  <c r="L40" i="9"/>
  <c r="I35" i="9"/>
  <c r="J27" i="9"/>
  <c r="K19" i="9"/>
  <c r="I13" i="9"/>
  <c r="AC3" i="9"/>
  <c r="Y14" i="9"/>
  <c r="Z30" i="9"/>
  <c r="AC44" i="9"/>
  <c r="AC65" i="9"/>
  <c r="K3" i="9"/>
  <c r="L72" i="9"/>
  <c r="N67" i="9"/>
  <c r="N61" i="9"/>
  <c r="I56" i="9"/>
  <c r="K51" i="9"/>
  <c r="I45" i="9"/>
  <c r="K40" i="9"/>
  <c r="L33" i="9"/>
  <c r="L25" i="9"/>
  <c r="J19" i="9"/>
  <c r="K12" i="9"/>
  <c r="X4" i="9"/>
  <c r="AC16" i="9"/>
  <c r="AA30" i="9"/>
  <c r="AB49" i="9"/>
  <c r="Z66" i="9"/>
  <c r="I3" i="9"/>
  <c r="K72" i="9"/>
  <c r="L66" i="9"/>
  <c r="M60" i="9"/>
  <c r="O55" i="9"/>
  <c r="O49" i="9"/>
  <c r="O44" i="9"/>
  <c r="J39" i="9"/>
  <c r="I33" i="9"/>
  <c r="J25" i="9"/>
  <c r="O18" i="9"/>
  <c r="K10" i="9"/>
  <c r="Z6" i="9"/>
  <c r="AD16" i="9"/>
  <c r="AC34" i="9"/>
  <c r="AD49" i="9"/>
  <c r="AD70" i="9"/>
  <c r="I77" i="9"/>
  <c r="J71" i="9"/>
  <c r="J65" i="9"/>
  <c r="L60" i="9"/>
  <c r="M55" i="9"/>
  <c r="L49" i="9"/>
  <c r="N43" i="9"/>
  <c r="I39" i="9"/>
  <c r="L31" i="9"/>
  <c r="O24" i="9"/>
  <c r="J17" i="9"/>
  <c r="J8" i="9"/>
  <c r="AC6" i="9"/>
  <c r="Z17" i="9"/>
  <c r="AB35" i="9"/>
  <c r="AA54" i="9"/>
  <c r="X71" i="9"/>
  <c r="O76" i="9"/>
  <c r="O70" i="9"/>
  <c r="I65" i="9"/>
  <c r="J60" i="9"/>
  <c r="J54" i="9"/>
  <c r="K48" i="9"/>
  <c r="M43" i="9"/>
  <c r="M37" i="9"/>
  <c r="O30" i="9"/>
  <c r="L23" i="9"/>
  <c r="N16" i="9"/>
  <c r="I8" i="9"/>
  <c r="AA7" i="9"/>
  <c r="Y21" i="9"/>
  <c r="AA39" i="9"/>
  <c r="AB54" i="9"/>
  <c r="O78" i="9"/>
  <c r="L75" i="9"/>
  <c r="I71" i="9"/>
  <c r="M66" i="9"/>
  <c r="J63" i="9"/>
  <c r="N58" i="9"/>
  <c r="L54" i="9"/>
  <c r="I51" i="9"/>
  <c r="N46" i="9"/>
  <c r="K42" i="9"/>
  <c r="O38" i="9"/>
  <c r="J33" i="9"/>
  <c r="K27" i="9"/>
  <c r="N22" i="9"/>
  <c r="O16" i="9"/>
  <c r="N10" i="9"/>
  <c r="L5" i="9"/>
  <c r="Y10" i="9"/>
  <c r="AC20" i="9"/>
  <c r="AD30" i="9"/>
  <c r="Z44" i="9"/>
  <c r="Y60" i="9"/>
  <c r="Z71" i="9"/>
  <c r="X78" i="9"/>
  <c r="AD76" i="9"/>
  <c r="AB74" i="9"/>
  <c r="AA73" i="9"/>
  <c r="Z72" i="9"/>
  <c r="Y71" i="9"/>
  <c r="X70" i="9"/>
  <c r="AD68" i="9"/>
  <c r="AC67" i="9"/>
  <c r="AB66" i="9"/>
  <c r="AA65" i="9"/>
  <c r="Z64" i="9"/>
  <c r="Y63" i="9"/>
  <c r="X62" i="9"/>
  <c r="AD60" i="9"/>
  <c r="AC59" i="9"/>
  <c r="AB58" i="9"/>
  <c r="AA57" i="9"/>
  <c r="Z56" i="9"/>
  <c r="Y55" i="9"/>
  <c r="X54" i="9"/>
  <c r="AD52" i="9"/>
  <c r="AC51" i="9"/>
  <c r="AB50" i="9"/>
  <c r="AA49" i="9"/>
  <c r="Z48" i="9"/>
  <c r="Y47" i="9"/>
  <c r="AA76" i="9"/>
  <c r="Z75" i="9"/>
  <c r="X73" i="9"/>
  <c r="AD71" i="9"/>
  <c r="AC70" i="9"/>
  <c r="AB69" i="9"/>
  <c r="AA68" i="9"/>
  <c r="Z67" i="9"/>
  <c r="Y66" i="9"/>
  <c r="X65" i="9"/>
  <c r="AD63" i="9"/>
  <c r="AC62" i="9"/>
  <c r="AB61" i="9"/>
  <c r="AA60" i="9"/>
  <c r="Z59" i="9"/>
  <c r="Y58" i="9"/>
  <c r="X57" i="9"/>
  <c r="AD55" i="9"/>
  <c r="AC54" i="9"/>
  <c r="AB53" i="9"/>
  <c r="AA52" i="9"/>
  <c r="Z51" i="9"/>
  <c r="Y50" i="9"/>
  <c r="X49" i="9"/>
  <c r="AD47" i="9"/>
  <c r="AC46" i="9"/>
  <c r="AB45" i="9"/>
  <c r="AA44" i="9"/>
  <c r="Z43" i="9"/>
  <c r="Y42" i="9"/>
  <c r="X41" i="9"/>
  <c r="AD39" i="9"/>
  <c r="AC38" i="9"/>
  <c r="AB37" i="9"/>
  <c r="AA36" i="9"/>
  <c r="Z35" i="9"/>
  <c r="Y34" i="9"/>
  <c r="X33" i="9"/>
  <c r="AD31" i="9"/>
  <c r="AC30" i="9"/>
  <c r="AB29" i="9"/>
  <c r="AA28" i="9"/>
  <c r="Z27" i="9"/>
  <c r="Y26" i="9"/>
  <c r="X25" i="9"/>
  <c r="AD23" i="9"/>
  <c r="AC22" i="9"/>
  <c r="AB21" i="9"/>
  <c r="AA20" i="9"/>
  <c r="Z19" i="9"/>
  <c r="Y18" i="9"/>
  <c r="X17" i="9"/>
  <c r="AD15" i="9"/>
  <c r="AC14" i="9"/>
  <c r="AB13" i="9"/>
  <c r="AA12" i="9"/>
  <c r="AC73" i="9"/>
  <c r="Y72" i="9"/>
  <c r="AB70" i="9"/>
  <c r="Y69" i="9"/>
  <c r="AB67" i="9"/>
  <c r="X66" i="9"/>
  <c r="AB64" i="9"/>
  <c r="X63" i="9"/>
  <c r="AA61" i="9"/>
  <c r="X60" i="9"/>
  <c r="AA58" i="9"/>
  <c r="AD56" i="9"/>
  <c r="AA55" i="9"/>
  <c r="AD53" i="9"/>
  <c r="Z52" i="9"/>
  <c r="AD50" i="9"/>
  <c r="Z49" i="9"/>
  <c r="AC47" i="9"/>
  <c r="Z46" i="9"/>
  <c r="X45" i="9"/>
  <c r="AC43" i="9"/>
  <c r="AA42" i="9"/>
  <c r="Y41" i="9"/>
  <c r="AC39" i="9"/>
  <c r="AA38" i="9"/>
  <c r="Y37" i="9"/>
  <c r="AD35" i="9"/>
  <c r="AB34" i="9"/>
  <c r="Z33" i="9"/>
  <c r="X32" i="9"/>
  <c r="AB30" i="9"/>
  <c r="Z29" i="9"/>
  <c r="X28" i="9"/>
  <c r="AC26" i="9"/>
  <c r="AA25" i="9"/>
  <c r="Y24" i="9"/>
  <c r="AD22" i="9"/>
  <c r="AA21" i="9"/>
  <c r="Y20" i="9"/>
  <c r="AD18" i="9"/>
  <c r="AB17" i="9"/>
  <c r="Z16" i="9"/>
  <c r="X15" i="9"/>
  <c r="AC13" i="9"/>
  <c r="Z12" i="9"/>
  <c r="Y11" i="9"/>
  <c r="X10" i="9"/>
  <c r="AD8" i="9"/>
  <c r="AC7" i="9"/>
  <c r="AB6" i="9"/>
  <c r="AA5" i="9"/>
  <c r="Z4" i="9"/>
  <c r="Y3" i="9"/>
  <c r="O4" i="9"/>
  <c r="I6" i="9"/>
  <c r="J7" i="9"/>
  <c r="K8" i="9"/>
  <c r="L9" i="9"/>
  <c r="M10" i="9"/>
  <c r="N11" i="9"/>
  <c r="O12" i="9"/>
  <c r="I14" i="9"/>
  <c r="AC74" i="9"/>
  <c r="Y73" i="9"/>
  <c r="AB71" i="9"/>
  <c r="Y70" i="9"/>
  <c r="AB68" i="9"/>
  <c r="X67" i="9"/>
  <c r="AB65" i="9"/>
  <c r="X64" i="9"/>
  <c r="AA62" i="9"/>
  <c r="X61" i="9"/>
  <c r="AA59" i="9"/>
  <c r="AD57" i="9"/>
  <c r="AA56" i="9"/>
  <c r="AD54" i="9"/>
  <c r="Z53" i="9"/>
  <c r="AD51" i="9"/>
  <c r="Z50" i="9"/>
  <c r="AC48" i="9"/>
  <c r="Z47" i="9"/>
  <c r="AD45" i="9"/>
  <c r="AB44" i="9"/>
  <c r="Y43" i="9"/>
  <c r="AD41" i="9"/>
  <c r="AB40" i="9"/>
  <c r="Z39" i="9"/>
  <c r="X38" i="9"/>
  <c r="AC36" i="9"/>
  <c r="AA35" i="9"/>
  <c r="X34" i="9"/>
  <c r="AC32" i="9"/>
  <c r="AA31" i="9"/>
  <c r="Y30" i="9"/>
  <c r="AD28" i="9"/>
  <c r="AB27" i="9"/>
  <c r="Z26" i="9"/>
  <c r="AD24" i="9"/>
  <c r="AB23" i="9"/>
  <c r="Z22" i="9"/>
  <c r="X21" i="9"/>
  <c r="AC19" i="9"/>
  <c r="AA18" i="9"/>
  <c r="Y17" i="9"/>
  <c r="AC15" i="9"/>
  <c r="AA14" i="9"/>
  <c r="Y13" i="9"/>
  <c r="AD11" i="9"/>
  <c r="AC10" i="9"/>
  <c r="AB9" i="9"/>
  <c r="AA8" i="9"/>
  <c r="Z7" i="9"/>
  <c r="Y6" i="9"/>
  <c r="X5" i="9"/>
  <c r="X76" i="9"/>
  <c r="X74" i="9"/>
  <c r="X72" i="9"/>
  <c r="AD69" i="9"/>
  <c r="X68" i="9"/>
  <c r="AD65" i="9"/>
  <c r="AC63" i="9"/>
  <c r="AD61" i="9"/>
  <c r="AD59" i="9"/>
  <c r="AC57" i="9"/>
  <c r="AC55" i="9"/>
  <c r="AC53" i="9"/>
  <c r="AB51" i="9"/>
  <c r="AC49" i="9"/>
  <c r="AB47" i="9"/>
  <c r="AC45" i="9"/>
  <c r="X44" i="9"/>
  <c r="Z42" i="9"/>
  <c r="AA40" i="9"/>
  <c r="AD38" i="9"/>
  <c r="X37" i="9"/>
  <c r="Y35" i="9"/>
  <c r="AB33" i="9"/>
  <c r="AC31" i="9"/>
  <c r="X30" i="9"/>
  <c r="Z28" i="9"/>
  <c r="AB26" i="9"/>
  <c r="AC24" i="9"/>
  <c r="Y23" i="9"/>
  <c r="Z21" i="9"/>
  <c r="AB19" i="9"/>
  <c r="AD17" i="9"/>
  <c r="Y16" i="9"/>
  <c r="Z14" i="9"/>
  <c r="AC12" i="9"/>
  <c r="X11" i="9"/>
  <c r="AA9" i="9"/>
  <c r="X8" i="9"/>
  <c r="AA6" i="9"/>
  <c r="AD4" i="9"/>
  <c r="AB3" i="9"/>
  <c r="M4" i="9"/>
  <c r="O5" i="9"/>
  <c r="K7" i="9"/>
  <c r="M8" i="9"/>
  <c r="O9" i="9"/>
  <c r="J11" i="9"/>
  <c r="L12" i="9"/>
  <c r="N13" i="9"/>
  <c r="I15" i="9"/>
  <c r="J16" i="9"/>
  <c r="K17" i="9"/>
  <c r="L18" i="9"/>
  <c r="M19" i="9"/>
  <c r="N20" i="9"/>
  <c r="O21" i="9"/>
  <c r="I23" i="9"/>
  <c r="J24" i="9"/>
  <c r="K25" i="9"/>
  <c r="L26" i="9"/>
  <c r="M27" i="9"/>
  <c r="N28" i="9"/>
  <c r="O29" i="9"/>
  <c r="I31" i="9"/>
  <c r="J32" i="9"/>
  <c r="K33" i="9"/>
  <c r="L34" i="9"/>
  <c r="M35" i="9"/>
  <c r="N36" i="9"/>
  <c r="O37" i="9"/>
  <c r="AA77" i="9"/>
  <c r="AB75" i="9"/>
  <c r="AB73" i="9"/>
  <c r="AA71" i="9"/>
  <c r="AA69" i="9"/>
  <c r="AA67" i="9"/>
  <c r="Z65" i="9"/>
  <c r="AA63" i="9"/>
  <c r="Z61" i="9"/>
  <c r="Y59" i="9"/>
  <c r="Z57" i="9"/>
  <c r="Z55" i="9"/>
  <c r="Y53" i="9"/>
  <c r="Y51" i="9"/>
  <c r="Y49" i="9"/>
  <c r="X47" i="9"/>
  <c r="Z45" i="9"/>
  <c r="AB43" i="9"/>
  <c r="AC41" i="9"/>
  <c r="Y40" i="9"/>
  <c r="Z38" i="9"/>
  <c r="AB36" i="9"/>
  <c r="AD34" i="9"/>
  <c r="Y33" i="9"/>
  <c r="Z31" i="9"/>
  <c r="AC29" i="9"/>
  <c r="AD27" i="9"/>
  <c r="X26" i="9"/>
  <c r="AA24" i="9"/>
  <c r="AB22" i="9"/>
  <c r="AD20" i="9"/>
  <c r="Y19" i="9"/>
  <c r="AA17" i="9"/>
  <c r="AB15" i="9"/>
  <c r="X14" i="9"/>
  <c r="Y12" i="9"/>
  <c r="AB10" i="9"/>
  <c r="Y9" i="9"/>
  <c r="AB7" i="9"/>
  <c r="X6" i="9"/>
  <c r="AB4" i="9"/>
  <c r="Z3" i="9"/>
  <c r="I5" i="9"/>
  <c r="K6" i="9"/>
  <c r="M7" i="9"/>
  <c r="O8" i="9"/>
  <c r="J10" i="9"/>
  <c r="L11" i="9"/>
  <c r="N12" i="9"/>
  <c r="J14" i="9"/>
  <c r="K15" i="9"/>
  <c r="L16" i="9"/>
  <c r="M17" i="9"/>
  <c r="N18" i="9"/>
  <c r="O19" i="9"/>
  <c r="I21" i="9"/>
  <c r="J22" i="9"/>
  <c r="K23" i="9"/>
  <c r="L24" i="9"/>
  <c r="M25" i="9"/>
  <c r="N26" i="9"/>
  <c r="O27" i="9"/>
  <c r="I29" i="9"/>
  <c r="J30" i="9"/>
  <c r="K31" i="9"/>
  <c r="L32" i="9"/>
  <c r="M33" i="9"/>
  <c r="N34" i="9"/>
  <c r="O35" i="9"/>
  <c r="I37" i="9"/>
  <c r="AD75" i="9"/>
  <c r="AD72" i="9"/>
  <c r="AA70" i="9"/>
  <c r="AD67" i="9"/>
  <c r="AD64" i="9"/>
  <c r="Z62" i="9"/>
  <c r="AB59" i="9"/>
  <c r="AC56" i="9"/>
  <c r="Z54" i="9"/>
  <c r="AA51" i="9"/>
  <c r="AB48" i="9"/>
  <c r="Y46" i="9"/>
  <c r="AD43" i="9"/>
  <c r="AA41" i="9"/>
  <c r="Y39" i="9"/>
  <c r="AD36" i="9"/>
  <c r="AA34" i="9"/>
  <c r="Z32" i="9"/>
  <c r="AD29" i="9"/>
  <c r="AA27" i="9"/>
  <c r="Z25" i="9"/>
  <c r="X23" i="9"/>
  <c r="AB20" i="9"/>
  <c r="Z18" i="9"/>
  <c r="X16" i="9"/>
  <c r="AA13" i="9"/>
  <c r="AA11" i="9"/>
  <c r="Z9" i="9"/>
  <c r="Y7" i="9"/>
  <c r="Z5" i="9"/>
  <c r="AA3" i="9"/>
  <c r="K5" i="9"/>
  <c r="O6" i="9"/>
  <c r="N8" i="9"/>
  <c r="L10" i="9"/>
  <c r="J12" i="9"/>
  <c r="O13" i="9"/>
  <c r="M15" i="9"/>
  <c r="I17" i="9"/>
  <c r="M18" i="9"/>
  <c r="J20" i="9"/>
  <c r="M21" i="9"/>
  <c r="J23" i="9"/>
  <c r="N24" i="9"/>
  <c r="J26" i="9"/>
  <c r="N27" i="9"/>
  <c r="K29" i="9"/>
  <c r="N30" i="9"/>
  <c r="K32" i="9"/>
  <c r="O33" i="9"/>
  <c r="K35" i="9"/>
  <c r="O36" i="9"/>
  <c r="K38" i="9"/>
  <c r="L39" i="9"/>
  <c r="M40" i="9"/>
  <c r="N41" i="9"/>
  <c r="O42" i="9"/>
  <c r="I44" i="9"/>
  <c r="J45" i="9"/>
  <c r="K46" i="9"/>
  <c r="L47" i="9"/>
  <c r="M48" i="9"/>
  <c r="N49" i="9"/>
  <c r="O50" i="9"/>
  <c r="I52" i="9"/>
  <c r="J53" i="9"/>
  <c r="K54" i="9"/>
  <c r="L55" i="9"/>
  <c r="M56" i="9"/>
  <c r="N57" i="9"/>
  <c r="O58" i="9"/>
  <c r="I60" i="9"/>
  <c r="J61" i="9"/>
  <c r="K62" i="9"/>
  <c r="L63" i="9"/>
  <c r="M64" i="9"/>
  <c r="N65" i="9"/>
  <c r="O66" i="9"/>
  <c r="I68" i="9"/>
  <c r="J69" i="9"/>
  <c r="K70" i="9"/>
  <c r="L71" i="9"/>
  <c r="M72" i="9"/>
  <c r="N73" i="9"/>
  <c r="O74" i="9"/>
  <c r="I76" i="9"/>
  <c r="J3" i="9"/>
  <c r="AA75" i="9"/>
  <c r="AC72" i="9"/>
  <c r="Z70" i="9"/>
  <c r="Y67" i="9"/>
  <c r="AC64" i="9"/>
  <c r="Y62" i="9"/>
  <c r="X59" i="9"/>
  <c r="AB56" i="9"/>
  <c r="Y54" i="9"/>
  <c r="X51" i="9"/>
  <c r="AA48" i="9"/>
  <c r="X46" i="9"/>
  <c r="AA43" i="9"/>
  <c r="Z41" i="9"/>
  <c r="X39" i="9"/>
  <c r="Z36" i="9"/>
  <c r="Z34" i="9"/>
  <c r="Y32" i="9"/>
  <c r="AA29" i="9"/>
  <c r="Y27" i="9"/>
  <c r="Y25" i="9"/>
  <c r="AA22" i="9"/>
  <c r="Z20" i="9"/>
  <c r="X18" i="9"/>
  <c r="AA15" i="9"/>
  <c r="Z13" i="9"/>
  <c r="Z11" i="9"/>
  <c r="X9" i="9"/>
  <c r="X7" i="9"/>
  <c r="Y5" i="9"/>
  <c r="X3" i="9"/>
  <c r="AD77" i="9"/>
  <c r="X75" i="9"/>
  <c r="AB72" i="9"/>
  <c r="AC69" i="9"/>
  <c r="AD66" i="9"/>
  <c r="AA64" i="9"/>
  <c r="AC61" i="9"/>
  <c r="AD58" i="9"/>
  <c r="Y56" i="9"/>
  <c r="AA53" i="9"/>
  <c r="AC50" i="9"/>
  <c r="Y48" i="9"/>
  <c r="AA45" i="9"/>
  <c r="X43" i="9"/>
  <c r="AD40" i="9"/>
  <c r="AB38" i="9"/>
  <c r="Y36" i="9"/>
  <c r="AD33" i="9"/>
  <c r="AB31" i="9"/>
  <c r="Y29" i="9"/>
  <c r="X27" i="9"/>
  <c r="AB24" i="9"/>
  <c r="Y22" i="9"/>
  <c r="X20" i="9"/>
  <c r="AC17" i="9"/>
  <c r="Z15" i="9"/>
  <c r="X13" i="9"/>
  <c r="AD10" i="9"/>
  <c r="AC8" i="9"/>
  <c r="AD6" i="9"/>
  <c r="AC4" i="9"/>
  <c r="I4" i="9"/>
  <c r="M5" i="9"/>
  <c r="L7" i="9"/>
  <c r="J9" i="9"/>
  <c r="O10" i="9"/>
  <c r="M12" i="9"/>
  <c r="L14" i="9"/>
  <c r="O15" i="9"/>
  <c r="L17" i="9"/>
  <c r="I19" i="9"/>
  <c r="L20" i="9"/>
  <c r="I22" i="9"/>
  <c r="M23" i="9"/>
  <c r="I25" i="9"/>
  <c r="M26" i="9"/>
  <c r="J28" i="9"/>
  <c r="M29" i="9"/>
  <c r="J31" i="9"/>
  <c r="N32" i="9"/>
  <c r="J34" i="9"/>
  <c r="N35" i="9"/>
  <c r="K37" i="9"/>
  <c r="M38" i="9"/>
  <c r="N39" i="9"/>
  <c r="O40" i="9"/>
  <c r="I42" i="9"/>
  <c r="J43" i="9"/>
  <c r="K44" i="9"/>
  <c r="L45" i="9"/>
  <c r="M46" i="9"/>
  <c r="N47" i="9"/>
  <c r="O48" i="9"/>
  <c r="I50" i="9"/>
  <c r="J51" i="9"/>
  <c r="K52" i="9"/>
  <c r="L53" i="9"/>
  <c r="M54" i="9"/>
  <c r="N55" i="9"/>
  <c r="O56" i="9"/>
  <c r="I58" i="9"/>
  <c r="J59" i="9"/>
  <c r="K60" i="9"/>
  <c r="L61" i="9"/>
  <c r="M62" i="9"/>
  <c r="N63" i="9"/>
  <c r="O64" i="9"/>
  <c r="I66" i="9"/>
  <c r="J67" i="9"/>
  <c r="K68" i="9"/>
  <c r="L69" i="9"/>
  <c r="M70" i="9"/>
  <c r="N71" i="9"/>
  <c r="O72" i="9"/>
  <c r="I74" i="9"/>
  <c r="L77" i="9"/>
  <c r="L3" i="9"/>
  <c r="AD74" i="9"/>
  <c r="AA72" i="9"/>
  <c r="Z69" i="9"/>
  <c r="AC66" i="9"/>
  <c r="Y64" i="9"/>
  <c r="Y61" i="9"/>
  <c r="AC58" i="9"/>
  <c r="X56" i="9"/>
  <c r="X53" i="9"/>
  <c r="AA50" i="9"/>
  <c r="X48" i="9"/>
  <c r="Y45" i="9"/>
  <c r="AD42" i="9"/>
  <c r="AC40" i="9"/>
  <c r="Y38" i="9"/>
  <c r="X36" i="9"/>
  <c r="AC33" i="9"/>
  <c r="Y31" i="9"/>
  <c r="X29" i="9"/>
  <c r="AD26" i="9"/>
  <c r="Z24" i="9"/>
  <c r="X22" i="9"/>
  <c r="AA74" i="9"/>
  <c r="X69" i="9"/>
  <c r="AB63" i="9"/>
  <c r="Z58" i="9"/>
  <c r="AC52" i="9"/>
  <c r="AA47" i="9"/>
  <c r="AC42" i="9"/>
  <c r="AD37" i="9"/>
  <c r="AA33" i="9"/>
  <c r="AC28" i="9"/>
  <c r="X24" i="9"/>
  <c r="AD19" i="9"/>
  <c r="AB16" i="9"/>
  <c r="AB12" i="9"/>
  <c r="AC9" i="9"/>
  <c r="AD5" i="9"/>
  <c r="J4" i="9"/>
  <c r="L6" i="9"/>
  <c r="L8" i="9"/>
  <c r="I11" i="9"/>
  <c r="K13" i="9"/>
  <c r="L15" i="9"/>
  <c r="N17" i="9"/>
  <c r="L19" i="9"/>
  <c r="L21" i="9"/>
  <c r="N23" i="9"/>
  <c r="N25" i="9"/>
  <c r="L27" i="9"/>
  <c r="N29" i="9"/>
  <c r="N31" i="9"/>
  <c r="N33" i="9"/>
  <c r="I36" i="9"/>
  <c r="N37" i="9"/>
  <c r="K39" i="9"/>
  <c r="I41" i="9"/>
  <c r="L42" i="9"/>
  <c r="O43" i="9"/>
  <c r="M45" i="9"/>
  <c r="I47" i="9"/>
  <c r="L48" i="9"/>
  <c r="J50" i="9"/>
  <c r="M51" i="9"/>
  <c r="I53" i="9"/>
  <c r="N54" i="9"/>
  <c r="J56" i="9"/>
  <c r="M57" i="9"/>
  <c r="K59" i="9"/>
  <c r="N60" i="9"/>
  <c r="J62" i="9"/>
  <c r="O63" i="9"/>
  <c r="K65" i="9"/>
  <c r="N66" i="9"/>
  <c r="L68" i="9"/>
  <c r="O69" i="9"/>
  <c r="K71" i="9"/>
  <c r="I73" i="9"/>
  <c r="L74" i="9"/>
  <c r="O75" i="9"/>
  <c r="I79" i="9"/>
  <c r="M3" i="9"/>
  <c r="Z74" i="9"/>
  <c r="AC68" i="9"/>
  <c r="Z63" i="9"/>
  <c r="X58" i="9"/>
  <c r="AB52" i="9"/>
  <c r="AD46" i="9"/>
  <c r="AB42" i="9"/>
  <c r="AC37" i="9"/>
  <c r="AD32" i="9"/>
  <c r="AB28" i="9"/>
  <c r="AC23" i="9"/>
  <c r="AA19" i="9"/>
  <c r="AA16" i="9"/>
  <c r="X12" i="9"/>
  <c r="AB8" i="9"/>
  <c r="AC5" i="9"/>
  <c r="K4" i="9"/>
  <c r="M6" i="9"/>
  <c r="I9" i="9"/>
  <c r="K11" i="9"/>
  <c r="L13" i="9"/>
  <c r="N15" i="9"/>
  <c r="O17" i="9"/>
  <c r="N19" i="9"/>
  <c r="N21" i="9"/>
  <c r="O23" i="9"/>
  <c r="O25" i="9"/>
  <c r="I28" i="9"/>
  <c r="I30" i="9"/>
  <c r="O31" i="9"/>
  <c r="I34" i="9"/>
  <c r="J36" i="9"/>
  <c r="I38" i="9"/>
  <c r="M39" i="9"/>
  <c r="J41" i="9"/>
  <c r="M42" i="9"/>
  <c r="J44" i="9"/>
  <c r="N45" i="9"/>
  <c r="J47" i="9"/>
  <c r="N48" i="9"/>
  <c r="K50" i="9"/>
  <c r="N51" i="9"/>
  <c r="K53" i="9"/>
  <c r="O54" i="9"/>
  <c r="K56" i="9"/>
  <c r="O57" i="9"/>
  <c r="L59" i="9"/>
  <c r="O60" i="9"/>
  <c r="L62" i="9"/>
  <c r="I64" i="9"/>
  <c r="L65" i="9"/>
  <c r="I67" i="9"/>
  <c r="M68" i="9"/>
  <c r="I70" i="9"/>
  <c r="M71" i="9"/>
  <c r="J73" i="9"/>
  <c r="M74" i="9"/>
  <c r="N3" i="9"/>
  <c r="X79" i="9"/>
  <c r="AD73" i="9"/>
  <c r="Z68" i="9"/>
  <c r="AD62" i="9"/>
  <c r="AB57" i="9"/>
  <c r="Y52" i="9"/>
  <c r="AB46" i="9"/>
  <c r="X42" i="9"/>
  <c r="AA37" i="9"/>
  <c r="AB32" i="9"/>
  <c r="Y28" i="9"/>
  <c r="AA23" i="9"/>
  <c r="X19" i="9"/>
  <c r="Y15" i="9"/>
  <c r="AC11" i="9"/>
  <c r="Z8" i="9"/>
  <c r="AB5" i="9"/>
  <c r="L4" i="9"/>
  <c r="N6" i="9"/>
  <c r="K9" i="9"/>
  <c r="M11" i="9"/>
  <c r="M13" i="9"/>
  <c r="I16" i="9"/>
  <c r="I18" i="9"/>
  <c r="I20" i="9"/>
  <c r="K22" i="9"/>
  <c r="I24" i="9"/>
  <c r="I26" i="9"/>
  <c r="K28" i="9"/>
  <c r="K30" i="9"/>
  <c r="I32" i="9"/>
  <c r="K34" i="9"/>
  <c r="K36" i="9"/>
  <c r="J38" i="9"/>
  <c r="O39" i="9"/>
  <c r="K41" i="9"/>
  <c r="N42" i="9"/>
  <c r="L44" i="9"/>
  <c r="O45" i="9"/>
  <c r="K47" i="9"/>
  <c r="I49" i="9"/>
  <c r="L50" i="9"/>
  <c r="O51" i="9"/>
  <c r="M53" i="9"/>
  <c r="I55" i="9"/>
  <c r="L56" i="9"/>
  <c r="J58" i="9"/>
  <c r="M59" i="9"/>
  <c r="I61" i="9"/>
  <c r="N62" i="9"/>
  <c r="J64" i="9"/>
  <c r="M65" i="9"/>
  <c r="K67" i="9"/>
  <c r="N68" i="9"/>
  <c r="J70" i="9"/>
  <c r="O71" i="9"/>
  <c r="K73" i="9"/>
  <c r="N74" i="9"/>
  <c r="L76" i="9"/>
  <c r="O77" i="9"/>
  <c r="O3" i="9"/>
  <c r="AD78" i="9"/>
  <c r="Z73" i="9"/>
  <c r="Y68" i="9"/>
  <c r="AB62" i="9"/>
  <c r="Y57" i="9"/>
  <c r="X52" i="9"/>
  <c r="AA46" i="9"/>
  <c r="AB41" i="9"/>
  <c r="Z37" i="9"/>
  <c r="AA32" i="9"/>
  <c r="AC27" i="9"/>
  <c r="Z23" i="9"/>
  <c r="AC18" i="9"/>
  <c r="AD14" i="9"/>
  <c r="AB11" i="9"/>
  <c r="Y8" i="9"/>
  <c r="AA4" i="9"/>
  <c r="N4" i="9"/>
  <c r="I7" i="9"/>
  <c r="M9" i="9"/>
  <c r="O11" i="9"/>
  <c r="K14" i="9"/>
  <c r="K16" i="9"/>
  <c r="J18" i="9"/>
  <c r="K20" i="9"/>
  <c r="L22" i="9"/>
  <c r="K24" i="9"/>
  <c r="K26" i="9"/>
  <c r="L28" i="9"/>
  <c r="L30" i="9"/>
  <c r="M32" i="9"/>
  <c r="M34" i="9"/>
  <c r="L36" i="9"/>
  <c r="L38" i="9"/>
  <c r="I40" i="9"/>
  <c r="L41" i="9"/>
  <c r="I43" i="9"/>
  <c r="M44" i="9"/>
  <c r="I46" i="9"/>
  <c r="M47" i="9"/>
  <c r="J49" i="9"/>
  <c r="M50" i="9"/>
  <c r="J52" i="9"/>
  <c r="N53" i="9"/>
  <c r="J55" i="9"/>
  <c r="N56" i="9"/>
  <c r="K58" i="9"/>
  <c r="N59" i="9"/>
  <c r="K61" i="9"/>
  <c r="O62" i="9"/>
  <c r="K64" i="9"/>
  <c r="O65" i="9"/>
  <c r="L67" i="9"/>
  <c r="O68" i="9"/>
  <c r="L70" i="9"/>
  <c r="I72" i="9"/>
  <c r="L73" i="9"/>
  <c r="I75" i="9"/>
  <c r="M76" i="9"/>
  <c r="I78" i="9"/>
  <c r="AC71" i="9"/>
  <c r="AA66" i="9"/>
  <c r="AC60" i="9"/>
  <c r="AB55" i="9"/>
  <c r="X50" i="9"/>
  <c r="AD44" i="9"/>
  <c r="Z40" i="9"/>
  <c r="AC35" i="9"/>
  <c r="X31" i="9"/>
  <c r="AA26" i="9"/>
  <c r="AD21" i="9"/>
  <c r="AB18" i="9"/>
  <c r="AB14" i="9"/>
  <c r="AA10" i="9"/>
  <c r="AD7" i="9"/>
  <c r="Y4" i="9"/>
  <c r="J5" i="9"/>
  <c r="N7" i="9"/>
  <c r="N9" i="9"/>
  <c r="I12" i="9"/>
  <c r="M14" i="9"/>
  <c r="M16" i="9"/>
  <c r="K18" i="9"/>
  <c r="M20" i="9"/>
  <c r="M22" i="9"/>
  <c r="M24" i="9"/>
  <c r="O26" i="9"/>
  <c r="M28" i="9"/>
  <c r="M30" i="9"/>
  <c r="O32" i="9"/>
  <c r="O34" i="9"/>
  <c r="M36" i="9"/>
  <c r="N38" i="9"/>
  <c r="J40" i="9"/>
  <c r="M41" i="9"/>
  <c r="K43" i="9"/>
  <c r="N44" i="9"/>
  <c r="J46" i="9"/>
  <c r="O47" i="9"/>
  <c r="K49" i="9"/>
  <c r="N50" i="9"/>
  <c r="L52" i="9"/>
  <c r="O53" i="9"/>
  <c r="K55" i="9"/>
  <c r="I57" i="9"/>
  <c r="L58" i="9"/>
  <c r="O59" i="9"/>
  <c r="M61" i="9"/>
  <c r="I63" i="9"/>
  <c r="L64" i="9"/>
  <c r="J66" i="9"/>
  <c r="M67" i="9"/>
  <c r="I69" i="9"/>
  <c r="N70" i="9"/>
  <c r="J72" i="9"/>
  <c r="M73" i="9"/>
  <c r="K75" i="9"/>
  <c r="N69" i="9"/>
  <c r="K66" i="9"/>
  <c r="O61" i="9"/>
  <c r="L57" i="9"/>
  <c r="I54" i="9"/>
  <c r="M49" i="9"/>
  <c r="K45" i="9"/>
  <c r="O41" i="9"/>
  <c r="L37" i="9"/>
  <c r="M31" i="9"/>
  <c r="I27" i="9"/>
  <c r="J21" i="9"/>
  <c r="J15" i="9"/>
  <c r="I10" i="9"/>
  <c r="AD3" i="9"/>
  <c r="AD12" i="9"/>
  <c r="AC21" i="9"/>
  <c r="X35" i="9"/>
  <c r="AD48" i="9"/>
  <c r="AB60" i="9"/>
  <c r="AB76" i="9"/>
  <c r="AH14" i="9"/>
  <c r="AC75" i="9" s="1"/>
  <c r="AD17" i="7" l="1"/>
  <c r="AD19" i="7"/>
  <c r="AD15" i="7"/>
  <c r="AD9" i="7"/>
  <c r="AD18" i="7"/>
  <c r="AD16" i="7"/>
  <c r="AD8" i="7"/>
  <c r="AD14" i="7"/>
  <c r="O83" i="9"/>
  <c r="K82" i="9"/>
  <c r="AA83" i="9"/>
  <c r="Z81" i="9"/>
  <c r="Y74" i="9"/>
  <c r="Y77" i="9"/>
  <c r="I81" i="9"/>
  <c r="N80" i="9"/>
  <c r="M77" i="9"/>
  <c r="K76" i="9"/>
  <c r="AD82" i="9"/>
  <c r="M82" i="9"/>
  <c r="K79" i="9"/>
  <c r="N77" i="9"/>
  <c r="I84" i="9"/>
  <c r="Y79" i="9"/>
  <c r="O81" i="9"/>
  <c r="J76" i="9"/>
  <c r="Z77" i="9"/>
  <c r="O82" i="9"/>
  <c r="Y76" i="9"/>
  <c r="AB77" i="9"/>
  <c r="Z80" i="9"/>
  <c r="O85" i="9"/>
  <c r="X80" i="9"/>
  <c r="AA80" i="9"/>
  <c r="L79" i="9"/>
  <c r="AB78" i="9"/>
  <c r="AB79" i="9"/>
  <c r="AC77" i="9"/>
  <c r="AC78" i="9"/>
  <c r="AB82" i="9"/>
  <c r="K81" i="9"/>
  <c r="K78" i="9"/>
  <c r="X84" i="9"/>
  <c r="AC81" i="9"/>
  <c r="Y78" i="9"/>
  <c r="Z82" i="9"/>
  <c r="Y75" i="9"/>
  <c r="X81" i="9"/>
  <c r="AD84" i="9"/>
  <c r="O79" i="9"/>
  <c r="I85" i="9"/>
  <c r="I82" i="9"/>
  <c r="AB83" i="9"/>
  <c r="Y80" i="9"/>
  <c r="AD83" i="9"/>
  <c r="AC76" i="9"/>
  <c r="N76" i="9"/>
  <c r="M83" i="9"/>
  <c r="O80" i="9"/>
  <c r="AB80" i="9"/>
  <c r="AD80" i="9"/>
  <c r="AC79" i="9"/>
  <c r="AH15" i="9"/>
  <c r="AH16" i="9" s="1"/>
  <c r="AH17" i="9" s="1"/>
  <c r="AH18" i="9" s="1"/>
  <c r="AH19" i="9" s="1"/>
  <c r="Z76" i="9"/>
  <c r="N78" i="9"/>
  <c r="I83" i="9"/>
  <c r="AA82" i="9"/>
  <c r="N75" i="9"/>
  <c r="L81" i="9"/>
  <c r="O84" i="9"/>
  <c r="K77" i="9"/>
  <c r="M81" i="9"/>
  <c r="I86" i="9"/>
  <c r="I80" i="9"/>
  <c r="L83" i="9"/>
  <c r="J80" i="9"/>
  <c r="AD81" i="9"/>
  <c r="K80" i="9"/>
  <c r="AB81" i="9"/>
  <c r="J74" i="9"/>
  <c r="L84" i="9"/>
  <c r="M79" i="9"/>
  <c r="AA79" i="9"/>
  <c r="N79" i="9"/>
  <c r="N81" i="9"/>
  <c r="Z79" i="9"/>
  <c r="AA84" i="9"/>
  <c r="X86" i="9"/>
  <c r="L78" i="9"/>
  <c r="X85" i="9"/>
  <c r="L80" i="9"/>
  <c r="M78" i="9"/>
  <c r="M80" i="9"/>
  <c r="AC80" i="9"/>
  <c r="AD85" i="9"/>
  <c r="J78" i="9"/>
  <c r="L82" i="9"/>
  <c r="J79" i="9"/>
  <c r="X83" i="9"/>
  <c r="J75" i="9"/>
  <c r="AA78" i="9"/>
  <c r="J77" i="9"/>
  <c r="X82" i="9"/>
  <c r="Z78" i="9"/>
  <c r="AD79" i="9"/>
  <c r="AA81" i="9"/>
  <c r="G14" i="7"/>
  <c r="G13" i="7"/>
  <c r="G12" i="7"/>
  <c r="G11" i="7"/>
  <c r="G10" i="7"/>
  <c r="G9" i="7"/>
  <c r="G8" i="7"/>
  <c r="G7" i="7"/>
  <c r="G6" i="7"/>
  <c r="G5" i="7"/>
  <c r="D31" i="8"/>
  <c r="C31" i="8"/>
  <c r="C30" i="8"/>
  <c r="D30" i="8" s="1"/>
  <c r="C29" i="8"/>
  <c r="D29" i="8" s="1"/>
  <c r="C28" i="8"/>
  <c r="D28" i="8" s="1"/>
  <c r="D27" i="8"/>
  <c r="C27" i="8"/>
  <c r="C26" i="8"/>
  <c r="D26" i="8" s="1"/>
  <c r="C25" i="8"/>
  <c r="D25" i="8" s="1"/>
  <c r="C24" i="8"/>
  <c r="D24" i="8" s="1"/>
  <c r="D23" i="8"/>
  <c r="C23" i="8"/>
  <c r="C22" i="8"/>
  <c r="D22" i="8" s="1"/>
  <c r="C21" i="8"/>
  <c r="D21" i="8" s="1"/>
  <c r="C20" i="8"/>
  <c r="D20" i="8" s="1"/>
  <c r="E19" i="8"/>
  <c r="D19" i="8"/>
  <c r="C19" i="8"/>
  <c r="B3" i="8"/>
  <c r="B4" i="8" s="1"/>
  <c r="D2" i="8"/>
  <c r="C2" i="8"/>
  <c r="AH20" i="9" l="1"/>
  <c r="AH21" i="9" s="1"/>
  <c r="AH22" i="9" s="1"/>
  <c r="AH23" i="9" s="1"/>
  <c r="AH24" i="9" s="1"/>
  <c r="AA103" i="9"/>
  <c r="AB87" i="9"/>
  <c r="L86" i="9"/>
  <c r="N90" i="9"/>
  <c r="J95" i="9"/>
  <c r="M98" i="9"/>
  <c r="I103" i="9"/>
  <c r="L107" i="9"/>
  <c r="M84" i="9"/>
  <c r="I88" i="9"/>
  <c r="N96" i="9"/>
  <c r="L104" i="9"/>
  <c r="AC97" i="9"/>
  <c r="N84" i="9"/>
  <c r="M92" i="9"/>
  <c r="K101" i="9"/>
  <c r="O108" i="9"/>
  <c r="Y93" i="9"/>
  <c r="K89" i="9"/>
  <c r="N93" i="9"/>
  <c r="J97" i="9"/>
  <c r="M101" i="9"/>
  <c r="O105" i="9"/>
  <c r="AC92" i="9"/>
  <c r="L89" i="9"/>
  <c r="O93" i="9"/>
  <c r="K98" i="9"/>
  <c r="N101" i="9"/>
  <c r="J106" i="9"/>
  <c r="AC98" i="9"/>
  <c r="X87" i="9"/>
  <c r="O87" i="9"/>
  <c r="J92" i="9"/>
  <c r="M95" i="9"/>
  <c r="O99" i="9"/>
  <c r="K104" i="9"/>
  <c r="N107" i="9"/>
  <c r="Z98" i="9"/>
  <c r="L92" i="9"/>
  <c r="J100" i="9"/>
  <c r="N108" i="9"/>
  <c r="J89" i="9"/>
  <c r="I97" i="9"/>
  <c r="N104" i="9"/>
  <c r="Z103" i="9"/>
  <c r="AD108" i="9"/>
  <c r="AC99" i="9"/>
  <c r="AB90" i="9"/>
  <c r="Z107" i="9"/>
  <c r="Y98" i="9"/>
  <c r="X89" i="9"/>
  <c r="AB102" i="9"/>
  <c r="AA90" i="9"/>
  <c r="AB97" i="9"/>
  <c r="Z85" i="9"/>
  <c r="AA98" i="9"/>
  <c r="AD93" i="9"/>
  <c r="X103" i="9"/>
  <c r="Y81" i="9"/>
  <c r="K86" i="9"/>
  <c r="L95" i="9"/>
  <c r="M104" i="9"/>
  <c r="AD99" i="9"/>
  <c r="AB107" i="9"/>
  <c r="Y86" i="9"/>
  <c r="K84" i="9"/>
  <c r="L93" i="9"/>
  <c r="M102" i="9"/>
  <c r="AC104" i="9"/>
  <c r="J88" i="9"/>
  <c r="L100" i="9"/>
  <c r="Z101" i="9"/>
  <c r="L91" i="9"/>
  <c r="M103" i="9"/>
  <c r="X90" i="9"/>
  <c r="N94" i="9"/>
  <c r="N106" i="9"/>
  <c r="N85" i="9"/>
  <c r="O97" i="9"/>
  <c r="AA104" i="9"/>
  <c r="L90" i="9"/>
  <c r="N102" i="9"/>
  <c r="M90" i="9"/>
  <c r="M107" i="9"/>
  <c r="AC107" i="9"/>
  <c r="AB98" i="9"/>
  <c r="AA89" i="9"/>
  <c r="Y106" i="9"/>
  <c r="X97" i="9"/>
  <c r="AD87" i="9"/>
  <c r="Y101" i="9"/>
  <c r="AD88" i="9"/>
  <c r="Y108" i="9"/>
  <c r="X96" i="9"/>
  <c r="AA96" i="9"/>
  <c r="X108" i="9"/>
  <c r="AD91" i="9"/>
  <c r="Y100" i="9"/>
  <c r="L87" i="9"/>
  <c r="M96" i="9"/>
  <c r="N105" i="9"/>
  <c r="Y97" i="9"/>
  <c r="AD104" i="9"/>
  <c r="Y83" i="9"/>
  <c r="L85" i="9"/>
  <c r="M94" i="9"/>
  <c r="N103" i="9"/>
  <c r="AC101" i="9"/>
  <c r="X107" i="9"/>
  <c r="M89" i="9"/>
  <c r="O101" i="9"/>
  <c r="AB95" i="9"/>
  <c r="O92" i="9"/>
  <c r="J105" i="9"/>
  <c r="AC84" i="9"/>
  <c r="J96" i="9"/>
  <c r="L108" i="9"/>
  <c r="J87" i="9"/>
  <c r="L99" i="9"/>
  <c r="AD98" i="9"/>
  <c r="O91" i="9"/>
  <c r="J104" i="9"/>
  <c r="J86" i="9"/>
  <c r="J103" i="9"/>
  <c r="AB106" i="9"/>
  <c r="AA97" i="9"/>
  <c r="Z88" i="9"/>
  <c r="X105" i="9"/>
  <c r="AD95" i="9"/>
  <c r="AC86" i="9"/>
  <c r="AB99" i="9"/>
  <c r="AA87" i="9"/>
  <c r="AC106" i="9"/>
  <c r="AA94" i="9"/>
  <c r="Z94" i="9"/>
  <c r="X106" i="9"/>
  <c r="AC89" i="9"/>
  <c r="Z97" i="9"/>
  <c r="M88" i="9"/>
  <c r="N97" i="9"/>
  <c r="O106" i="9"/>
  <c r="AB94" i="9"/>
  <c r="Z102" i="9"/>
  <c r="M86" i="9"/>
  <c r="N95" i="9"/>
  <c r="O104" i="9"/>
  <c r="Y99" i="9"/>
  <c r="AA101" i="9"/>
  <c r="K91" i="9"/>
  <c r="K103" i="9"/>
  <c r="AC90" i="9"/>
  <c r="L94" i="9"/>
  <c r="M106" i="9"/>
  <c r="M85" i="9"/>
  <c r="M97" i="9"/>
  <c r="N88" i="9"/>
  <c r="O100" i="9"/>
  <c r="Z93" i="9"/>
  <c r="M93" i="9"/>
  <c r="M105" i="9"/>
  <c r="AB92" i="9"/>
  <c r="I89" i="9"/>
  <c r="N99" i="9"/>
  <c r="AA105" i="9"/>
  <c r="Z96" i="9"/>
  <c r="Y87" i="9"/>
  <c r="AD103" i="9"/>
  <c r="AC94" i="9"/>
  <c r="AB85" i="9"/>
  <c r="X98" i="9"/>
  <c r="Y105" i="9"/>
  <c r="X93" i="9"/>
  <c r="AB108" i="9"/>
  <c r="Z92" i="9"/>
  <c r="X104" i="9"/>
  <c r="AC87" i="9"/>
  <c r="AD94" i="9"/>
  <c r="N89" i="9"/>
  <c r="O98" i="9"/>
  <c r="I108" i="9"/>
  <c r="AB91" i="9"/>
  <c r="AA99" i="9"/>
  <c r="N87" i="9"/>
  <c r="O96" i="9"/>
  <c r="I106" i="9"/>
  <c r="AC96" i="9"/>
  <c r="Y96" i="9"/>
  <c r="N92" i="9"/>
  <c r="I105" i="9"/>
  <c r="N83" i="9"/>
  <c r="I96" i="9"/>
  <c r="J108" i="9"/>
  <c r="I87" i="9"/>
  <c r="K99" i="9"/>
  <c r="AD105" i="9"/>
  <c r="K90" i="9"/>
  <c r="L102" i="9"/>
  <c r="X88" i="9"/>
  <c r="N82" i="9"/>
  <c r="I95" i="9"/>
  <c r="K107" i="9"/>
  <c r="AC103" i="9"/>
  <c r="K95" i="9"/>
  <c r="Z104" i="9"/>
  <c r="Y95" i="9"/>
  <c r="AC102" i="9"/>
  <c r="AB93" i="9"/>
  <c r="AC108" i="9"/>
  <c r="AB96" i="9"/>
  <c r="Z84" i="9"/>
  <c r="AB103" i="9"/>
  <c r="AA91" i="9"/>
  <c r="AA106" i="9"/>
  <c r="Z90" i="9"/>
  <c r="AD101" i="9"/>
  <c r="AC85" i="9"/>
  <c r="Y92" i="9"/>
  <c r="O90" i="9"/>
  <c r="I100" i="9"/>
  <c r="Y89" i="9"/>
  <c r="AD96" i="9"/>
  <c r="O88" i="9"/>
  <c r="I98" i="9"/>
  <c r="J107" i="9"/>
  <c r="AC93" i="9"/>
  <c r="AD90" i="9"/>
  <c r="J82" i="9"/>
  <c r="J94" i="9"/>
  <c r="L106" i="9"/>
  <c r="K85" i="9"/>
  <c r="L97" i="9"/>
  <c r="L88" i="9"/>
  <c r="N100" i="9"/>
  <c r="AC100" i="9"/>
  <c r="N91" i="9"/>
  <c r="I104" i="9"/>
  <c r="AC82" i="9"/>
  <c r="L96" i="9"/>
  <c r="K106" i="9"/>
  <c r="I91" i="9"/>
  <c r="Y103" i="9"/>
  <c r="X94" i="9"/>
  <c r="AB101" i="9"/>
  <c r="AA92" i="9"/>
  <c r="Z83" i="9"/>
  <c r="Y107" i="9"/>
  <c r="X95" i="9"/>
  <c r="Y102" i="9"/>
  <c r="AD89" i="9"/>
  <c r="AB104" i="9"/>
  <c r="Y88" i="9"/>
  <c r="X100" i="9"/>
  <c r="Z89" i="9"/>
  <c r="I92" i="9"/>
  <c r="J101" i="9"/>
  <c r="AD107" i="9"/>
  <c r="AA86" i="9"/>
  <c r="Y94" i="9"/>
  <c r="I90" i="9"/>
  <c r="J99" i="9"/>
  <c r="K108" i="9"/>
  <c r="X91" i="9"/>
  <c r="Y85" i="9"/>
  <c r="O95" i="9"/>
  <c r="O107" i="9"/>
  <c r="O86" i="9"/>
  <c r="I99" i="9"/>
  <c r="Z106" i="9"/>
  <c r="J90" i="9"/>
  <c r="J102" i="9"/>
  <c r="Z95" i="9"/>
  <c r="J81" i="9"/>
  <c r="K93" i="9"/>
  <c r="L105" i="9"/>
  <c r="J98" i="9"/>
  <c r="O102" i="9"/>
  <c r="M87" i="9"/>
  <c r="X102" i="9"/>
  <c r="AD92" i="9"/>
  <c r="AC83" i="9"/>
  <c r="AA100" i="9"/>
  <c r="Z91" i="9"/>
  <c r="Y82" i="9"/>
  <c r="AC105" i="9"/>
  <c r="AA93" i="9"/>
  <c r="AB100" i="9"/>
  <c r="AA88" i="9"/>
  <c r="AA102" i="9"/>
  <c r="Z86" i="9"/>
  <c r="AD97" i="9"/>
  <c r="Z108" i="9"/>
  <c r="AB86" i="9"/>
  <c r="J93" i="9"/>
  <c r="K102" i="9"/>
  <c r="Z105" i="9"/>
  <c r="Y91" i="9"/>
  <c r="J91" i="9"/>
  <c r="K100" i="9"/>
  <c r="AB88" i="9"/>
  <c r="K97" i="9"/>
  <c r="K88" i="9"/>
  <c r="M100" i="9"/>
  <c r="X101" i="9"/>
  <c r="M91" i="9"/>
  <c r="O103" i="9"/>
  <c r="AB89" i="9"/>
  <c r="O94" i="9"/>
  <c r="I107" i="9"/>
  <c r="K87" i="9"/>
  <c r="M99" i="9"/>
  <c r="L98" i="9"/>
  <c r="K83" i="9"/>
  <c r="Z87" i="9"/>
  <c r="AD100" i="9"/>
  <c r="AC91" i="9"/>
  <c r="AA108" i="9"/>
  <c r="Z99" i="9"/>
  <c r="Y90" i="9"/>
  <c r="Y104" i="9"/>
  <c r="X92" i="9"/>
  <c r="X99" i="9"/>
  <c r="AD86" i="9"/>
  <c r="Z100" i="9"/>
  <c r="Y84" i="9"/>
  <c r="AC95" i="9"/>
  <c r="AB105" i="9"/>
  <c r="J85" i="9"/>
  <c r="K94" i="9"/>
  <c r="L103" i="9"/>
  <c r="AD102" i="9"/>
  <c r="AC88" i="9"/>
  <c r="J83" i="9"/>
  <c r="K92" i="9"/>
  <c r="L101" i="9"/>
  <c r="AA107" i="9"/>
  <c r="AA85" i="9"/>
  <c r="N86" i="9"/>
  <c r="N98" i="9"/>
  <c r="AD106" i="9"/>
  <c r="O89" i="9"/>
  <c r="I102" i="9"/>
  <c r="AA95" i="9"/>
  <c r="I93" i="9"/>
  <c r="K105" i="9"/>
  <c r="AB84" i="9"/>
  <c r="J84" i="9"/>
  <c r="K96" i="9"/>
  <c r="M108" i="9"/>
  <c r="I101" i="9"/>
  <c r="I94" i="9"/>
  <c r="B5" i="8"/>
  <c r="C4" i="8"/>
  <c r="D4" i="8" s="1"/>
  <c r="C3" i="8"/>
  <c r="D3" i="8" s="1"/>
  <c r="C5" i="8" l="1"/>
  <c r="D5" i="8" s="1"/>
  <c r="B6" i="8"/>
  <c r="B7" i="8" l="1"/>
  <c r="C6" i="8"/>
  <c r="D6" i="8" s="1"/>
  <c r="B8" i="8" l="1"/>
  <c r="C7" i="8"/>
  <c r="D7" i="8" s="1"/>
  <c r="C8" i="8" l="1"/>
  <c r="D8" i="8" s="1"/>
  <c r="B9" i="8"/>
  <c r="B10" i="8" l="1"/>
  <c r="C9" i="8"/>
  <c r="D9" i="8" s="1"/>
  <c r="B11" i="8" l="1"/>
  <c r="C10" i="8"/>
  <c r="D10" i="8" s="1"/>
  <c r="B12" i="8" l="1"/>
  <c r="C12" i="8" s="1"/>
  <c r="D12" i="8" s="1"/>
  <c r="C11" i="8"/>
  <c r="D11" i="8" s="1"/>
  <c r="E19" i="7" l="1"/>
  <c r="E18" i="7"/>
  <c r="AE18" i="7" s="1"/>
  <c r="E17" i="7"/>
  <c r="M17" i="7" s="1"/>
  <c r="E16" i="7"/>
  <c r="E15" i="7"/>
  <c r="E14" i="7"/>
  <c r="M14" i="7" s="1"/>
  <c r="E13" i="7"/>
  <c r="E12" i="7"/>
  <c r="E11" i="7"/>
  <c r="E10" i="7"/>
  <c r="AE10" i="7" s="1"/>
  <c r="E9" i="7"/>
  <c r="K9" i="7" s="1"/>
  <c r="E8" i="7"/>
  <c r="E7" i="7"/>
  <c r="E6" i="7"/>
  <c r="M10" i="7"/>
  <c r="L10" i="7"/>
  <c r="K10" i="7"/>
  <c r="J10" i="7"/>
  <c r="I10" i="7"/>
  <c r="H10" i="7"/>
  <c r="H7" i="7"/>
  <c r="E5" i="7"/>
  <c r="AC6" i="7"/>
  <c r="AB6" i="7"/>
  <c r="AA6" i="7"/>
  <c r="Z6" i="7"/>
  <c r="Y6" i="7"/>
  <c r="X6" i="7"/>
  <c r="W6" i="7"/>
  <c r="AD6" i="7" s="1"/>
  <c r="A6" i="7"/>
  <c r="AC5" i="7"/>
  <c r="AB5" i="7"/>
  <c r="AA5" i="7"/>
  <c r="Z5" i="7"/>
  <c r="Y5" i="7"/>
  <c r="W5" i="7"/>
  <c r="H18" i="7" l="1"/>
  <c r="I18" i="7"/>
  <c r="J18" i="7"/>
  <c r="K18" i="7"/>
  <c r="L18" i="7"/>
  <c r="M18" i="7"/>
  <c r="I17" i="7"/>
  <c r="K17" i="7"/>
  <c r="I13" i="7"/>
  <c r="AE13" i="7"/>
  <c r="K14" i="7"/>
  <c r="AE14" i="7"/>
  <c r="J19" i="7"/>
  <c r="AE19" i="7"/>
  <c r="L12" i="7"/>
  <c r="AE12" i="7"/>
  <c r="M15" i="7"/>
  <c r="AE15" i="7"/>
  <c r="J17" i="7"/>
  <c r="AE17" i="7"/>
  <c r="M16" i="7"/>
  <c r="AE16" i="7"/>
  <c r="H11" i="7"/>
  <c r="AE11" i="7"/>
  <c r="J9" i="7"/>
  <c r="L9" i="7"/>
  <c r="AE9" i="7"/>
  <c r="M8" i="7"/>
  <c r="AE8" i="7"/>
  <c r="M7" i="7"/>
  <c r="AE7" i="7"/>
  <c r="K6" i="7"/>
  <c r="AE6" i="7"/>
  <c r="M5" i="7"/>
  <c r="K5" i="7"/>
  <c r="L6" i="7"/>
  <c r="X5" i="7"/>
  <c r="AD5" i="7" s="1"/>
  <c r="AE5" i="7" s="1"/>
  <c r="J8" i="7"/>
  <c r="H16" i="7"/>
  <c r="K8" i="7"/>
  <c r="L8" i="7"/>
  <c r="L16" i="7"/>
  <c r="I16" i="7"/>
  <c r="J5" i="7"/>
  <c r="I9" i="7"/>
  <c r="H17" i="7"/>
  <c r="I11" i="7"/>
  <c r="M6" i="7"/>
  <c r="M9" i="7"/>
  <c r="L14" i="7"/>
  <c r="L17" i="7"/>
  <c r="K19" i="7"/>
  <c r="H5" i="7"/>
  <c r="I5" i="7"/>
  <c r="L5" i="7"/>
  <c r="J11" i="7"/>
  <c r="L19" i="7"/>
  <c r="K11" i="7"/>
  <c r="H15" i="7"/>
  <c r="M19" i="7"/>
  <c r="H9" i="7"/>
  <c r="L11" i="7"/>
  <c r="I15" i="7"/>
  <c r="I7" i="7"/>
  <c r="H12" i="7"/>
  <c r="H8" i="7"/>
  <c r="J13" i="7"/>
  <c r="J16" i="7"/>
  <c r="I19" i="7"/>
  <c r="M11" i="7"/>
  <c r="H19" i="7"/>
  <c r="I8" i="7"/>
  <c r="K13" i="7"/>
  <c r="K16" i="7"/>
  <c r="L13" i="7"/>
  <c r="I6" i="7"/>
  <c r="K7" i="7"/>
  <c r="M12" i="7"/>
  <c r="I14" i="7"/>
  <c r="K15" i="7"/>
  <c r="I12" i="7"/>
  <c r="J12" i="7"/>
  <c r="K12" i="7"/>
  <c r="M13" i="7"/>
  <c r="H6" i="7"/>
  <c r="J15" i="7"/>
  <c r="J6" i="7"/>
  <c r="L7" i="7"/>
  <c r="H13" i="7"/>
  <c r="J14" i="7"/>
  <c r="L15" i="7"/>
  <c r="J7" i="7"/>
  <c r="H14" i="7"/>
  <c r="C2" i="4" l="1"/>
  <c r="F6" i="4" s="1"/>
  <c r="C59" i="4"/>
  <c r="D59" i="4"/>
  <c r="E59" i="4"/>
  <c r="F59" i="4"/>
  <c r="C60" i="4"/>
  <c r="D60" i="4"/>
  <c r="E60" i="4"/>
  <c r="F60" i="4"/>
  <c r="C61" i="4"/>
  <c r="D61" i="4"/>
  <c r="E61" i="4"/>
  <c r="E57" i="4" s="1"/>
  <c r="F61" i="4"/>
  <c r="C62" i="4"/>
  <c r="C58" i="4" s="1"/>
  <c r="D62" i="4"/>
  <c r="D58" i="4" s="1"/>
  <c r="E62" i="4"/>
  <c r="E58" i="4" s="1"/>
  <c r="F62" i="4"/>
  <c r="F58" i="4" s="1"/>
  <c r="D112" i="4"/>
  <c r="D117" i="4" s="1"/>
  <c r="C97" i="4"/>
  <c r="C102" i="4" s="1"/>
  <c r="D97" i="4"/>
  <c r="E97" i="4"/>
  <c r="E102" i="4" s="1"/>
  <c r="E107" i="4" s="1"/>
  <c r="E112" i="4" s="1"/>
  <c r="E117" i="4" s="1"/>
  <c r="F97" i="4"/>
  <c r="G97" i="4"/>
  <c r="G102" i="4" s="1"/>
  <c r="G107" i="4" s="1"/>
  <c r="G112" i="4" s="1"/>
  <c r="G117" i="4" s="1"/>
  <c r="C98" i="4"/>
  <c r="D98" i="4"/>
  <c r="D103" i="4" s="1"/>
  <c r="D108" i="4" s="1"/>
  <c r="D113" i="4" s="1"/>
  <c r="D118" i="4" s="1"/>
  <c r="E98" i="4"/>
  <c r="E103" i="4" s="1"/>
  <c r="E108" i="4" s="1"/>
  <c r="E113" i="4" s="1"/>
  <c r="E118" i="4" s="1"/>
  <c r="F98" i="4"/>
  <c r="F103" i="4" s="1"/>
  <c r="F108" i="4" s="1"/>
  <c r="F113" i="4" s="1"/>
  <c r="F118" i="4" s="1"/>
  <c r="G98" i="4"/>
  <c r="C99" i="4"/>
  <c r="C104" i="4" s="1"/>
  <c r="C109" i="4" s="1"/>
  <c r="C114" i="4" s="1"/>
  <c r="D99" i="4"/>
  <c r="D104" i="4" s="1"/>
  <c r="E99" i="4"/>
  <c r="E104" i="4" s="1"/>
  <c r="E109" i="4" s="1"/>
  <c r="E114" i="4" s="1"/>
  <c r="F99" i="4"/>
  <c r="G99" i="4"/>
  <c r="G104" i="4" s="1"/>
  <c r="G109" i="4" s="1"/>
  <c r="G114" i="4" s="1"/>
  <c r="C100" i="4"/>
  <c r="C105" i="4" s="1"/>
  <c r="C110" i="4" s="1"/>
  <c r="D100" i="4"/>
  <c r="D105" i="4" s="1"/>
  <c r="D110" i="4" s="1"/>
  <c r="D115" i="4" s="1"/>
  <c r="E100" i="4"/>
  <c r="F100" i="4"/>
  <c r="F105" i="4" s="1"/>
  <c r="F110" i="4" s="1"/>
  <c r="F115" i="4" s="1"/>
  <c r="G100" i="4"/>
  <c r="D102" i="4"/>
  <c r="D107" i="4" s="1"/>
  <c r="F102" i="4"/>
  <c r="F107" i="4" s="1"/>
  <c r="F112" i="4" s="1"/>
  <c r="F117" i="4" s="1"/>
  <c r="C103" i="4"/>
  <c r="G103" i="4"/>
  <c r="G108" i="4" s="1"/>
  <c r="G113" i="4" s="1"/>
  <c r="G118" i="4" s="1"/>
  <c r="F104" i="4"/>
  <c r="F109" i="4" s="1"/>
  <c r="F114" i="4" s="1"/>
  <c r="E105" i="4"/>
  <c r="E110" i="4" s="1"/>
  <c r="E115" i="4" s="1"/>
  <c r="G105" i="4"/>
  <c r="G110" i="4" s="1"/>
  <c r="G115" i="4" s="1"/>
  <c r="C108" i="4"/>
  <c r="D96" i="4"/>
  <c r="D101" i="4" s="1"/>
  <c r="D106" i="4" s="1"/>
  <c r="D111" i="4" s="1"/>
  <c r="D116" i="4" s="1"/>
  <c r="E96" i="4"/>
  <c r="E101" i="4" s="1"/>
  <c r="E106" i="4" s="1"/>
  <c r="E111" i="4" s="1"/>
  <c r="E116" i="4" s="1"/>
  <c r="F96" i="4"/>
  <c r="F101" i="4" s="1"/>
  <c r="F106" i="4" s="1"/>
  <c r="F111" i="4" s="1"/>
  <c r="F116" i="4" s="1"/>
  <c r="G96" i="4"/>
  <c r="G101" i="4" s="1"/>
  <c r="G106" i="4" s="1"/>
  <c r="G111" i="4" s="1"/>
  <c r="G116" i="4" s="1"/>
  <c r="C96" i="4"/>
  <c r="C101" i="4" s="1"/>
  <c r="C106" i="4" s="1"/>
  <c r="H87" i="4"/>
  <c r="H88" i="4"/>
  <c r="H89" i="4"/>
  <c r="H90" i="4"/>
  <c r="H91" i="4"/>
  <c r="H93" i="4"/>
  <c r="H94" i="4"/>
  <c r="H95" i="4"/>
  <c r="H92" i="4"/>
  <c r="H82" i="4"/>
  <c r="H83" i="4"/>
  <c r="H84" i="4"/>
  <c r="H85" i="4"/>
  <c r="H86" i="4"/>
  <c r="H81" i="4"/>
  <c r="H63" i="4"/>
  <c r="H64" i="4"/>
  <c r="H65" i="4"/>
  <c r="H68" i="4"/>
  <c r="H69" i="4"/>
  <c r="H70" i="4"/>
  <c r="H71" i="4"/>
  <c r="C67" i="4"/>
  <c r="D67" i="4"/>
  <c r="E67" i="4"/>
  <c r="F67" i="4"/>
  <c r="E76" i="4"/>
  <c r="E80" i="4" s="1"/>
  <c r="H73" i="4"/>
  <c r="C78" i="4"/>
  <c r="C76" i="4"/>
  <c r="C80" i="4" s="1"/>
  <c r="D77" i="4"/>
  <c r="E77" i="4"/>
  <c r="F77" i="4"/>
  <c r="C79" i="4"/>
  <c r="D79" i="4"/>
  <c r="H54" i="4"/>
  <c r="H55" i="4"/>
  <c r="H60" i="4"/>
  <c r="C48" i="4"/>
  <c r="D48" i="4"/>
  <c r="D51" i="4" s="1"/>
  <c r="E48" i="4"/>
  <c r="E51" i="4" s="1"/>
  <c r="C49" i="4"/>
  <c r="C52" i="4" s="1"/>
  <c r="H52" i="4" s="1"/>
  <c r="D49" i="4"/>
  <c r="E49" i="4"/>
  <c r="D50" i="4"/>
  <c r="D53" i="4" s="1"/>
  <c r="C51" i="4"/>
  <c r="D52" i="4"/>
  <c r="E52" i="4"/>
  <c r="D47" i="4"/>
  <c r="E47" i="4"/>
  <c r="E50" i="4" s="1"/>
  <c r="E53" i="4" s="1"/>
  <c r="C47" i="4"/>
  <c r="H47" i="4" s="1"/>
  <c r="H4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D2" i="4"/>
  <c r="E2" i="4" s="1"/>
  <c r="H106" i="4" l="1"/>
  <c r="C111" i="4"/>
  <c r="H104" i="4"/>
  <c r="D109" i="4"/>
  <c r="D114" i="4" s="1"/>
  <c r="H114" i="4" s="1"/>
  <c r="H108" i="4"/>
  <c r="H58" i="4"/>
  <c r="H110" i="4"/>
  <c r="C107" i="4"/>
  <c r="H102" i="4"/>
  <c r="H103" i="4"/>
  <c r="H51" i="4"/>
  <c r="H99" i="4"/>
  <c r="C115" i="4"/>
  <c r="H115" i="4" s="1"/>
  <c r="H98" i="4"/>
  <c r="H101" i="4"/>
  <c r="H61" i="4"/>
  <c r="H67" i="4"/>
  <c r="C50" i="4"/>
  <c r="H96" i="4"/>
  <c r="H48" i="4"/>
  <c r="C113" i="4"/>
  <c r="H105" i="4"/>
  <c r="H59" i="4"/>
  <c r="E10" i="4"/>
  <c r="F10" i="4"/>
  <c r="B6" i="4"/>
  <c r="C6" i="4"/>
  <c r="D6" i="4"/>
  <c r="E6" i="4"/>
  <c r="A6" i="4"/>
  <c r="C9" i="4"/>
  <c r="F9" i="4"/>
  <c r="C10" i="4"/>
  <c r="B9" i="4"/>
  <c r="D9" i="4"/>
  <c r="G9" i="4"/>
  <c r="B10" i="4"/>
  <c r="G10" i="4"/>
  <c r="D10" i="4"/>
  <c r="E9" i="4"/>
  <c r="H56" i="4"/>
  <c r="C57" i="4"/>
  <c r="H57" i="4" s="1"/>
  <c r="H75" i="4"/>
  <c r="H79" i="4"/>
  <c r="H74" i="4"/>
  <c r="H78" i="4"/>
  <c r="H77" i="4"/>
  <c r="H72" i="4"/>
  <c r="D76" i="4"/>
  <c r="D80" i="4" s="1"/>
  <c r="H80" i="4"/>
  <c r="H76" i="4"/>
  <c r="H100" i="4"/>
  <c r="H97" i="4"/>
  <c r="H62" i="4"/>
  <c r="H66" i="4"/>
  <c r="H109" i="4" l="1"/>
  <c r="C118" i="4"/>
  <c r="H118" i="4" s="1"/>
  <c r="H113" i="4"/>
  <c r="H50" i="4"/>
  <c r="C53" i="4"/>
  <c r="H53" i="4" s="1"/>
  <c r="C116" i="4"/>
  <c r="H116" i="4" s="1"/>
  <c r="H111" i="4"/>
  <c r="H107" i="4"/>
  <c r="C112" i="4"/>
  <c r="H112" i="4" l="1"/>
  <c r="C117" i="4"/>
  <c r="H117" i="4" s="1"/>
</calcChain>
</file>

<file path=xl/sharedStrings.xml><?xml version="1.0" encoding="utf-8"?>
<sst xmlns="http://schemas.openxmlformats.org/spreadsheetml/2006/main" count="114" uniqueCount="61">
  <si>
    <t>Head</t>
  </si>
  <si>
    <t>Unit 1</t>
  </si>
  <si>
    <t>Low</t>
  </si>
  <si>
    <t>High</t>
  </si>
  <si>
    <t>Unit 2</t>
  </si>
  <si>
    <t>Unit 4-6</t>
  </si>
  <si>
    <t>Unit 2-3</t>
  </si>
  <si>
    <t>Spill</t>
  </si>
  <si>
    <t>Unit 3</t>
  </si>
  <si>
    <t>Unit 4</t>
  </si>
  <si>
    <t>Unit 5</t>
  </si>
  <si>
    <t>Unit 6</t>
  </si>
  <si>
    <t>TW</t>
  </si>
  <si>
    <t>Min</t>
  </si>
  <si>
    <t>Max</t>
  </si>
  <si>
    <t>Powerhouse</t>
  </si>
  <si>
    <t>PH</t>
  </si>
  <si>
    <t>Priority</t>
  </si>
  <si>
    <t>Tot River</t>
  </si>
  <si>
    <t>Powerhouse Flow (kcfs)</t>
  </si>
  <si>
    <t>Spillway Flow (stops)</t>
  </si>
  <si>
    <t>Spillway Flow (kcfs)</t>
  </si>
  <si>
    <t>Case</t>
  </si>
  <si>
    <t>Type</t>
  </si>
  <si>
    <t>PH (kcfs)</t>
  </si>
  <si>
    <t>Forebay</t>
  </si>
  <si>
    <t>Tailrace</t>
  </si>
  <si>
    <t>FOP</t>
  </si>
  <si>
    <t>FLAT</t>
  </si>
  <si>
    <t>WSE</t>
  </si>
  <si>
    <t>H</t>
  </si>
  <si>
    <t>Flow (cfs)</t>
  </si>
  <si>
    <t>Lower Monumental RSW Discharge</t>
  </si>
  <si>
    <t>162.23*H^1.5</t>
  </si>
  <si>
    <t>Data From 2006 ENSR Report</t>
  </si>
  <si>
    <t>H^1.5</t>
  </si>
  <si>
    <t>From Water Control Manual</t>
  </si>
  <si>
    <t>RSW</t>
  </si>
  <si>
    <t>50k River with Existing FOP volume and pattern</t>
  </si>
  <si>
    <t>50k River with a flat pattern and assumed Gas Cap volume = min gen</t>
  </si>
  <si>
    <t>Lower Monumental RSW General Model     2017 July 24-27</t>
  </si>
  <si>
    <t>FLAT (kcfs)</t>
  </si>
  <si>
    <t>FLAT (stops)</t>
  </si>
  <si>
    <t>FOP (kcfs)</t>
  </si>
  <si>
    <t>FOP (stops)</t>
  </si>
  <si>
    <t>Actual Spill (kcfs)</t>
  </si>
  <si>
    <t>Actual Total River</t>
  </si>
  <si>
    <t>Approx River (kcfs)</t>
  </si>
  <si>
    <t>Approx Spill (kcfs)</t>
  </si>
  <si>
    <t>Notes</t>
  </si>
  <si>
    <t>75k River with Existing FOP volume and pattern</t>
  </si>
  <si>
    <t>100k River with Existing FOP volume and pattern</t>
  </si>
  <si>
    <t>125k River with Existing FOP volume and pattern</t>
  </si>
  <si>
    <t>75k River with a flat pattern and assume Gas Cap volume = 32k</t>
  </si>
  <si>
    <t>75k River with a flat pattern and assume Gas Cap volume = 36k</t>
  </si>
  <si>
    <t>75k River with a flat pattern and assume Gas Cap volume = 42k</t>
  </si>
  <si>
    <t>100k River with a flat pattern and assume Gas Cap volume = 32k</t>
  </si>
  <si>
    <t>100k River with a flat pattern and assume Gas Cap volume = 36k</t>
  </si>
  <si>
    <t>125k River with a flat pattern and assume Gas Cap volume = 36k</t>
  </si>
  <si>
    <t>125k River with a flat pattern and assume Gas Cap volume = 41k</t>
  </si>
  <si>
    <t>125k River with a flat pattern and assume Gas Cap volume = 46k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</si>
</sst>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00_);_(* \(#,##0.000\);_(* &quot;-&quot;??_);_(@_)"/>
    <numFmt numFmtId="166" formatCode="_(* #,##0.0_);_(* \(#,##0.0\);_(* &quot;-&quot;??_);_(@_)"/>
    <numFmt numFmtId="167" formatCode="#,##0.0_);\(#,##0.0\)"/>
  </numFmts>
  <fonts count="12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595959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Palatino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0" fontId="6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1" fillId="0" borderId="0"/>
  </cellStyleXfs>
  <cellXfs count="26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5" xfId="0" applyNumberFormat="1" applyFill="1" applyBorder="1" applyAlignment="1">
      <alignment horizontal="center" vertical="top"/>
    </xf>
    <xf numFmtId="3" fontId="0" fillId="0" borderId="6" xfId="0" applyNumberFormat="1" applyFill="1" applyBorder="1" applyAlignment="1">
      <alignment horizontal="center" vertical="top"/>
    </xf>
    <xf numFmtId="3" fontId="0" fillId="0" borderId="7" xfId="0" applyNumberForma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3" fontId="0" fillId="0" borderId="14" xfId="0" applyNumberFormat="1" applyFill="1" applyBorder="1" applyAlignment="1">
      <alignment horizontal="center" vertical="top"/>
    </xf>
    <xf numFmtId="3" fontId="0" fillId="0" borderId="15" xfId="0" applyNumberForma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3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7" xfId="0" applyFill="1" applyBorder="1" applyAlignment="1">
      <alignment horizontal="center" vertical="top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3" fillId="0" borderId="22" xfId="0" applyNumberFormat="1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7" fillId="0" borderId="0" xfId="2" applyFont="1" applyAlignment="1">
      <alignment horizontal="centerContinuous"/>
    </xf>
    <xf numFmtId="0" fontId="6" fillId="0" borderId="0" xfId="2" applyAlignment="1">
      <alignment horizontal="centerContinuous"/>
    </xf>
    <xf numFmtId="0" fontId="6" fillId="0" borderId="0" xfId="2"/>
    <xf numFmtId="0" fontId="6" fillId="0" borderId="0" xfId="2" applyFont="1"/>
    <xf numFmtId="0" fontId="8" fillId="0" borderId="27" xfId="2" applyFont="1" applyFill="1" applyBorder="1" applyAlignment="1">
      <alignment horizontal="center" textRotation="60"/>
    </xf>
    <xf numFmtId="0" fontId="8" fillId="0" borderId="29" xfId="2" applyFont="1" applyFill="1" applyBorder="1" applyAlignment="1">
      <alignment horizontal="center" textRotation="60"/>
    </xf>
    <xf numFmtId="0" fontId="8" fillId="0" borderId="28" xfId="2" applyFont="1" applyFill="1" applyBorder="1" applyAlignment="1">
      <alignment horizontal="center" textRotation="60"/>
    </xf>
    <xf numFmtId="0" fontId="8" fillId="0" borderId="30" xfId="2" applyFont="1" applyFill="1" applyBorder="1" applyAlignment="1">
      <alignment textRotation="60"/>
    </xf>
    <xf numFmtId="0" fontId="8" fillId="0" borderId="28" xfId="2" applyFont="1" applyFill="1" applyBorder="1" applyAlignment="1">
      <alignment textRotation="60"/>
    </xf>
    <xf numFmtId="0" fontId="8" fillId="0" borderId="30" xfId="2" applyFont="1" applyFill="1" applyBorder="1" applyAlignment="1">
      <alignment horizontal="center"/>
    </xf>
    <xf numFmtId="0" fontId="8" fillId="0" borderId="28" xfId="2" applyFont="1" applyFill="1" applyBorder="1" applyAlignment="1">
      <alignment horizontal="center"/>
    </xf>
    <xf numFmtId="0" fontId="8" fillId="0" borderId="29" xfId="2" applyFont="1" applyFill="1" applyBorder="1" applyAlignment="1">
      <alignment horizontal="center"/>
    </xf>
    <xf numFmtId="0" fontId="8" fillId="0" borderId="27" xfId="2" applyFont="1" applyFill="1" applyBorder="1" applyAlignment="1">
      <alignment horizontal="center"/>
    </xf>
    <xf numFmtId="0" fontId="6" fillId="0" borderId="31" xfId="2" applyBorder="1" applyAlignment="1">
      <alignment horizontal="center"/>
    </xf>
    <xf numFmtId="0" fontId="6" fillId="0" borderId="32" xfId="2" applyFont="1" applyBorder="1" applyAlignment="1">
      <alignment horizontal="center"/>
    </xf>
    <xf numFmtId="164" fontId="6" fillId="0" borderId="31" xfId="2" applyNumberFormat="1" applyBorder="1" applyAlignment="1">
      <alignment horizontal="center"/>
    </xf>
    <xf numFmtId="164" fontId="6" fillId="0" borderId="33" xfId="2" applyNumberFormat="1" applyBorder="1" applyAlignment="1">
      <alignment horizontal="center"/>
    </xf>
    <xf numFmtId="164" fontId="6" fillId="2" borderId="34" xfId="2" applyNumberFormat="1" applyFill="1" applyBorder="1" applyAlignment="1">
      <alignment horizontal="center"/>
    </xf>
    <xf numFmtId="164" fontId="6" fillId="2" borderId="35" xfId="2" applyNumberFormat="1" applyFill="1" applyBorder="1" applyAlignment="1">
      <alignment horizontal="center"/>
    </xf>
    <xf numFmtId="164" fontId="6" fillId="2" borderId="33" xfId="2" applyNumberFormat="1" applyFill="1" applyBorder="1" applyAlignment="1">
      <alignment horizontal="center"/>
    </xf>
    <xf numFmtId="164" fontId="6" fillId="2" borderId="36" xfId="2" applyNumberFormat="1" applyFill="1" applyBorder="1" applyAlignment="1">
      <alignment horizontal="center"/>
    </xf>
    <xf numFmtId="1" fontId="6" fillId="2" borderId="31" xfId="2" applyNumberFormat="1" applyFill="1" applyBorder="1" applyAlignment="1">
      <alignment horizontal="center"/>
    </xf>
    <xf numFmtId="1" fontId="6" fillId="2" borderId="37" xfId="2" applyNumberFormat="1" applyFill="1" applyBorder="1" applyAlignment="1">
      <alignment horizontal="center"/>
    </xf>
    <xf numFmtId="1" fontId="6" fillId="2" borderId="38" xfId="2" applyNumberFormat="1" applyFill="1" applyBorder="1" applyAlignment="1">
      <alignment horizontal="center"/>
    </xf>
    <xf numFmtId="164" fontId="6" fillId="0" borderId="31" xfId="2" applyNumberFormat="1" applyFill="1" applyBorder="1" applyAlignment="1">
      <alignment horizontal="center"/>
    </xf>
    <xf numFmtId="164" fontId="6" fillId="0" borderId="33" xfId="2" applyNumberFormat="1" applyFill="1" applyBorder="1" applyAlignment="1">
      <alignment horizontal="center"/>
    </xf>
    <xf numFmtId="164" fontId="6" fillId="0" borderId="39" xfId="2" applyNumberFormat="1" applyFill="1" applyBorder="1" applyAlignment="1">
      <alignment horizontal="center"/>
    </xf>
    <xf numFmtId="0" fontId="9" fillId="0" borderId="0" xfId="2" applyFont="1"/>
    <xf numFmtId="0" fontId="9" fillId="0" borderId="40" xfId="2" applyFont="1" applyBorder="1" applyAlignment="1">
      <alignment horizontal="center"/>
    </xf>
    <xf numFmtId="164" fontId="6" fillId="2" borderId="37" xfId="2" applyNumberFormat="1" applyFill="1" applyBorder="1" applyAlignment="1">
      <alignment horizontal="center"/>
    </xf>
    <xf numFmtId="164" fontId="6" fillId="2" borderId="38" xfId="2" applyNumberFormat="1" applyFill="1" applyBorder="1" applyAlignment="1">
      <alignment horizontal="center"/>
    </xf>
    <xf numFmtId="1" fontId="6" fillId="2" borderId="41" xfId="2" applyNumberFormat="1" applyFont="1" applyFill="1" applyBorder="1" applyAlignment="1">
      <alignment horizontal="center"/>
    </xf>
    <xf numFmtId="164" fontId="6" fillId="0" borderId="41" xfId="2" applyNumberFormat="1" applyFill="1" applyBorder="1" applyAlignment="1">
      <alignment horizontal="center"/>
    </xf>
    <xf numFmtId="164" fontId="6" fillId="0" borderId="37" xfId="2" applyNumberFormat="1" applyFill="1" applyBorder="1" applyAlignment="1">
      <alignment horizontal="center"/>
    </xf>
    <xf numFmtId="164" fontId="9" fillId="0" borderId="37" xfId="2" applyNumberFormat="1" applyFont="1" applyFill="1" applyBorder="1" applyAlignment="1">
      <alignment horizontal="center"/>
    </xf>
    <xf numFmtId="164" fontId="9" fillId="0" borderId="42" xfId="2" applyNumberFormat="1" applyFont="1" applyFill="1" applyBorder="1" applyAlignment="1">
      <alignment horizontal="center"/>
    </xf>
    <xf numFmtId="164" fontId="6" fillId="2" borderId="41" xfId="2" applyNumberFormat="1" applyFill="1" applyBorder="1" applyAlignment="1">
      <alignment horizontal="center"/>
    </xf>
    <xf numFmtId="164" fontId="9" fillId="0" borderId="41" xfId="2" applyNumberFormat="1" applyFont="1" applyFill="1" applyBorder="1" applyAlignment="1">
      <alignment horizontal="center"/>
    </xf>
    <xf numFmtId="0" fontId="6" fillId="0" borderId="43" xfId="2" applyBorder="1" applyAlignment="1">
      <alignment horizontal="center"/>
    </xf>
    <xf numFmtId="0" fontId="9" fillId="0" borderId="44" xfId="2" applyFont="1" applyBorder="1" applyAlignment="1">
      <alignment horizontal="center"/>
    </xf>
    <xf numFmtId="164" fontId="6" fillId="0" borderId="43" xfId="2" applyNumberFormat="1" applyBorder="1" applyAlignment="1">
      <alignment horizontal="center"/>
    </xf>
    <xf numFmtId="164" fontId="6" fillId="0" borderId="45" xfId="2" applyNumberFormat="1" applyBorder="1" applyAlignment="1">
      <alignment horizontal="center"/>
    </xf>
    <xf numFmtId="164" fontId="6" fillId="2" borderId="45" xfId="2" applyNumberFormat="1" applyFill="1" applyBorder="1" applyAlignment="1">
      <alignment horizontal="center"/>
    </xf>
    <xf numFmtId="164" fontId="6" fillId="2" borderId="43" xfId="2" applyNumberFormat="1" applyFill="1" applyBorder="1" applyAlignment="1">
      <alignment horizontal="center"/>
    </xf>
    <xf numFmtId="164" fontId="6" fillId="2" borderId="44" xfId="2" applyNumberFormat="1" applyFill="1" applyBorder="1" applyAlignment="1">
      <alignment horizontal="center"/>
    </xf>
    <xf numFmtId="164" fontId="6" fillId="0" borderId="43" xfId="2" applyNumberFormat="1" applyFill="1" applyBorder="1" applyAlignment="1">
      <alignment horizontal="center"/>
    </xf>
    <xf numFmtId="164" fontId="6" fillId="0" borderId="45" xfId="2" applyNumberFormat="1" applyFill="1" applyBorder="1" applyAlignment="1">
      <alignment horizontal="center"/>
    </xf>
    <xf numFmtId="164" fontId="9" fillId="0" borderId="45" xfId="2" applyNumberFormat="1" applyFont="1" applyFill="1" applyBorder="1" applyAlignment="1">
      <alignment horizontal="center"/>
    </xf>
    <xf numFmtId="164" fontId="9" fillId="0" borderId="48" xfId="2" applyNumberFormat="1" applyFont="1" applyFill="1" applyBorder="1" applyAlignment="1">
      <alignment horizontal="center"/>
    </xf>
    <xf numFmtId="0" fontId="6" fillId="0" borderId="0" xfId="2" applyAlignment="1">
      <alignment horizontal="center"/>
    </xf>
    <xf numFmtId="164" fontId="6" fillId="0" borderId="35" xfId="2" applyNumberFormat="1" applyBorder="1" applyAlignment="1">
      <alignment horizontal="center"/>
    </xf>
    <xf numFmtId="164" fontId="6" fillId="0" borderId="34" xfId="2" applyNumberFormat="1" applyBorder="1" applyAlignment="1">
      <alignment horizontal="center"/>
    </xf>
    <xf numFmtId="1" fontId="6" fillId="2" borderId="34" xfId="2" applyNumberFormat="1" applyFill="1" applyBorder="1" applyAlignment="1">
      <alignment horizontal="center"/>
    </xf>
    <xf numFmtId="1" fontId="6" fillId="2" borderId="36" xfId="2" applyNumberFormat="1" applyFill="1" applyBorder="1" applyAlignment="1">
      <alignment horizontal="center"/>
    </xf>
    <xf numFmtId="164" fontId="9" fillId="0" borderId="34" xfId="2" applyNumberFormat="1" applyFont="1" applyFill="1" applyBorder="1" applyAlignment="1">
      <alignment horizontal="center"/>
    </xf>
    <xf numFmtId="164" fontId="9" fillId="0" borderId="36" xfId="2" applyNumberFormat="1" applyFont="1" applyFill="1" applyBorder="1" applyAlignment="1">
      <alignment horizontal="center"/>
    </xf>
    <xf numFmtId="164" fontId="6" fillId="0" borderId="0" xfId="2" applyNumberFormat="1" applyAlignment="1">
      <alignment horizontal="center"/>
    </xf>
    <xf numFmtId="0" fontId="6" fillId="0" borderId="41" xfId="2" applyBorder="1" applyAlignment="1">
      <alignment horizontal="center"/>
    </xf>
    <xf numFmtId="0" fontId="9" fillId="0" borderId="38" xfId="2" applyFont="1" applyBorder="1" applyAlignment="1">
      <alignment horizontal="center"/>
    </xf>
    <xf numFmtId="164" fontId="6" fillId="0" borderId="41" xfId="2" applyNumberFormat="1" applyBorder="1" applyAlignment="1">
      <alignment horizontal="center"/>
    </xf>
    <xf numFmtId="164" fontId="6" fillId="0" borderId="37" xfId="2" applyNumberFormat="1" applyBorder="1" applyAlignment="1">
      <alignment horizontal="center"/>
    </xf>
    <xf numFmtId="164" fontId="9" fillId="0" borderId="38" xfId="2" applyNumberFormat="1" applyFont="1" applyFill="1" applyBorder="1" applyAlignment="1">
      <alignment horizontal="center"/>
    </xf>
    <xf numFmtId="0" fontId="6" fillId="0" borderId="41" xfId="2" applyFill="1" applyBorder="1" applyAlignment="1">
      <alignment horizontal="center"/>
    </xf>
    <xf numFmtId="0" fontId="6" fillId="0" borderId="43" xfId="2" applyFill="1" applyBorder="1" applyAlignment="1">
      <alignment horizontal="center"/>
    </xf>
    <xf numFmtId="1" fontId="6" fillId="2" borderId="43" xfId="2" applyNumberFormat="1" applyFont="1" applyFill="1" applyBorder="1" applyAlignment="1">
      <alignment horizontal="center"/>
    </xf>
    <xf numFmtId="1" fontId="6" fillId="2" borderId="45" xfId="2" applyNumberFormat="1" applyFill="1" applyBorder="1" applyAlignment="1">
      <alignment horizontal="center"/>
    </xf>
    <xf numFmtId="1" fontId="6" fillId="2" borderId="44" xfId="2" applyNumberFormat="1" applyFill="1" applyBorder="1" applyAlignment="1">
      <alignment horizontal="center"/>
    </xf>
    <xf numFmtId="164" fontId="9" fillId="0" borderId="44" xfId="2" applyNumberFormat="1" applyFont="1" applyFill="1" applyBorder="1" applyAlignment="1">
      <alignment horizontal="center"/>
    </xf>
    <xf numFmtId="0" fontId="6" fillId="0" borderId="31" xfId="2" applyFill="1" applyBorder="1" applyAlignment="1">
      <alignment horizontal="center"/>
    </xf>
    <xf numFmtId="164" fontId="6" fillId="2" borderId="31" xfId="2" applyNumberFormat="1" applyFill="1" applyBorder="1" applyAlignment="1">
      <alignment horizontal="center"/>
    </xf>
    <xf numFmtId="164" fontId="6" fillId="2" borderId="32" xfId="2" applyNumberFormat="1" applyFill="1" applyBorder="1" applyAlignment="1">
      <alignment horizontal="center"/>
    </xf>
    <xf numFmtId="1" fontId="6" fillId="2" borderId="35" xfId="2" applyNumberFormat="1" applyFont="1" applyFill="1" applyBorder="1" applyAlignment="1">
      <alignment horizontal="center"/>
    </xf>
    <xf numFmtId="1" fontId="6" fillId="2" borderId="32" xfId="2" applyNumberFormat="1" applyFill="1" applyBorder="1" applyAlignment="1">
      <alignment horizontal="center"/>
    </xf>
    <xf numFmtId="164" fontId="9" fillId="0" borderId="31" xfId="2" applyNumberFormat="1" applyFont="1" applyFill="1" applyBorder="1" applyAlignment="1">
      <alignment horizontal="center"/>
    </xf>
    <xf numFmtId="164" fontId="9" fillId="0" borderId="33" xfId="2" applyNumberFormat="1" applyFont="1" applyFill="1" applyBorder="1" applyAlignment="1">
      <alignment horizontal="center"/>
    </xf>
    <xf numFmtId="164" fontId="9" fillId="0" borderId="32" xfId="2" applyNumberFormat="1" applyFont="1" applyFill="1" applyBorder="1" applyAlignment="1">
      <alignment horizontal="center"/>
    </xf>
    <xf numFmtId="0" fontId="6" fillId="0" borderId="38" xfId="2" applyFont="1" applyBorder="1" applyAlignment="1">
      <alignment horizontal="center"/>
    </xf>
    <xf numFmtId="0" fontId="6" fillId="0" borderId="0" xfId="2" applyBorder="1"/>
    <xf numFmtId="0" fontId="6" fillId="0" borderId="44" xfId="2" applyFont="1" applyBorder="1" applyAlignment="1">
      <alignment horizontal="center"/>
    </xf>
    <xf numFmtId="164" fontId="9" fillId="0" borderId="43" xfId="2" applyNumberFormat="1" applyFont="1" applyFill="1" applyBorder="1" applyAlignment="1">
      <alignment horizontal="center"/>
    </xf>
    <xf numFmtId="1" fontId="6" fillId="2" borderId="34" xfId="2" applyNumberFormat="1" applyFont="1" applyFill="1" applyBorder="1" applyAlignment="1">
      <alignment horizontal="center"/>
    </xf>
    <xf numFmtId="164" fontId="6" fillId="0" borderId="0" xfId="2" applyNumberFormat="1"/>
    <xf numFmtId="165" fontId="6" fillId="0" borderId="0" xfId="4" applyNumberFormat="1" applyFont="1" applyAlignment="1">
      <alignment horizontal="center"/>
    </xf>
    <xf numFmtId="166" fontId="6" fillId="0" borderId="0" xfId="2" applyNumberFormat="1"/>
    <xf numFmtId="0" fontId="6" fillId="0" borderId="44" xfId="2" applyBorder="1" applyAlignment="1">
      <alignment horizontal="center"/>
    </xf>
    <xf numFmtId="0" fontId="6" fillId="0" borderId="35" xfId="2" applyFill="1" applyBorder="1" applyAlignment="1">
      <alignment horizontal="center"/>
    </xf>
    <xf numFmtId="0" fontId="6" fillId="0" borderId="36" xfId="2" applyFont="1" applyBorder="1" applyAlignment="1">
      <alignment horizontal="center"/>
    </xf>
    <xf numFmtId="1" fontId="9" fillId="2" borderId="43" xfId="2" applyNumberFormat="1" applyFont="1" applyFill="1" applyBorder="1" applyAlignment="1">
      <alignment horizontal="center"/>
    </xf>
    <xf numFmtId="164" fontId="9" fillId="0" borderId="35" xfId="2" applyNumberFormat="1" applyFont="1" applyFill="1" applyBorder="1" applyAlignment="1">
      <alignment horizontal="center"/>
    </xf>
    <xf numFmtId="1" fontId="6" fillId="2" borderId="33" xfId="2" applyNumberFormat="1" applyFill="1" applyBorder="1" applyAlignment="1">
      <alignment horizontal="center"/>
    </xf>
    <xf numFmtId="0" fontId="6" fillId="0" borderId="46" xfId="2" applyFill="1" applyBorder="1" applyAlignment="1">
      <alignment horizontal="center"/>
    </xf>
    <xf numFmtId="164" fontId="6" fillId="0" borderId="47" xfId="2" applyNumberFormat="1" applyBorder="1" applyAlignment="1">
      <alignment horizontal="center"/>
    </xf>
    <xf numFmtId="0" fontId="8" fillId="0" borderId="27" xfId="6" applyFont="1" applyBorder="1" applyAlignment="1">
      <alignment horizontal="center"/>
    </xf>
    <xf numFmtId="0" fontId="8" fillId="0" borderId="56" xfId="6" applyFont="1" applyBorder="1" applyAlignment="1">
      <alignment horizontal="center"/>
    </xf>
    <xf numFmtId="0" fontId="8" fillId="0" borderId="49" xfId="6" applyFont="1" applyBorder="1" applyAlignment="1">
      <alignment horizontal="center"/>
    </xf>
    <xf numFmtId="0" fontId="1" fillId="0" borderId="0" xfId="7"/>
    <xf numFmtId="0" fontId="9" fillId="0" borderId="19" xfId="6" applyBorder="1" applyAlignment="1">
      <alignment horizontal="center"/>
    </xf>
    <xf numFmtId="0" fontId="9" fillId="0" borderId="57" xfId="6" applyBorder="1" applyAlignment="1">
      <alignment horizontal="center"/>
    </xf>
    <xf numFmtId="0" fontId="9" fillId="0" borderId="8" xfId="6" applyBorder="1" applyAlignment="1">
      <alignment horizontal="center"/>
    </xf>
    <xf numFmtId="0" fontId="9" fillId="0" borderId="4" xfId="6" applyBorder="1" applyAlignment="1">
      <alignment horizontal="center"/>
    </xf>
    <xf numFmtId="0" fontId="9" fillId="0" borderId="58" xfId="6" applyBorder="1" applyAlignment="1">
      <alignment horizontal="center"/>
    </xf>
    <xf numFmtId="0" fontId="9" fillId="0" borderId="9" xfId="6" applyBorder="1" applyAlignment="1">
      <alignment horizontal="center"/>
    </xf>
    <xf numFmtId="0" fontId="9" fillId="0" borderId="6" xfId="6" applyBorder="1" applyAlignment="1">
      <alignment horizontal="center"/>
    </xf>
    <xf numFmtId="0" fontId="9" fillId="0" borderId="59" xfId="6" applyBorder="1" applyAlignment="1">
      <alignment horizontal="center"/>
    </xf>
    <xf numFmtId="0" fontId="9" fillId="0" borderId="10" xfId="6" applyBorder="1" applyAlignment="1">
      <alignment horizontal="center"/>
    </xf>
    <xf numFmtId="0" fontId="8" fillId="0" borderId="17" xfId="6" applyFont="1" applyBorder="1" applyAlignment="1">
      <alignment horizontal="center"/>
    </xf>
    <xf numFmtId="0" fontId="8" fillId="0" borderId="26" xfId="6" applyFont="1" applyBorder="1" applyAlignment="1">
      <alignment horizontal="center"/>
    </xf>
    <xf numFmtId="0" fontId="8" fillId="0" borderId="26" xfId="6" applyFont="1" applyFill="1" applyBorder="1" applyAlignment="1">
      <alignment horizontal="center"/>
    </xf>
    <xf numFmtId="0" fontId="8" fillId="0" borderId="18" xfId="6" applyFont="1" applyBorder="1" applyAlignment="1">
      <alignment horizontal="center"/>
    </xf>
    <xf numFmtId="0" fontId="9" fillId="0" borderId="20" xfId="6" applyBorder="1" applyAlignment="1">
      <alignment horizontal="center"/>
    </xf>
    <xf numFmtId="164" fontId="1" fillId="0" borderId="20" xfId="7" applyNumberFormat="1" applyBorder="1" applyAlignment="1">
      <alignment horizontal="center"/>
    </xf>
    <xf numFmtId="0" fontId="9" fillId="0" borderId="21" xfId="6" applyBorder="1" applyAlignment="1">
      <alignment horizontal="center"/>
    </xf>
    <xf numFmtId="0" fontId="9" fillId="0" borderId="1" xfId="6" applyBorder="1" applyAlignment="1">
      <alignment horizontal="center"/>
    </xf>
    <xf numFmtId="164" fontId="1" fillId="0" borderId="1" xfId="7" applyNumberFormat="1" applyBorder="1" applyAlignment="1">
      <alignment horizontal="center"/>
    </xf>
    <xf numFmtId="0" fontId="9" fillId="0" borderId="5" xfId="6" applyBorder="1" applyAlignment="1">
      <alignment horizontal="center"/>
    </xf>
    <xf numFmtId="0" fontId="9" fillId="0" borderId="4" xfId="6" applyFill="1" applyBorder="1" applyAlignment="1">
      <alignment horizontal="center"/>
    </xf>
    <xf numFmtId="0" fontId="9" fillId="0" borderId="5" xfId="6" applyFill="1" applyBorder="1" applyAlignment="1">
      <alignment horizontal="center"/>
    </xf>
    <xf numFmtId="0" fontId="9" fillId="0" borderId="6" xfId="6" applyFill="1" applyBorder="1" applyAlignment="1">
      <alignment horizontal="center"/>
    </xf>
    <xf numFmtId="0" fontId="9" fillId="0" borderId="22" xfId="6" applyBorder="1" applyAlignment="1">
      <alignment horizontal="center"/>
    </xf>
    <xf numFmtId="164" fontId="1" fillId="0" borderId="22" xfId="7" applyNumberFormat="1" applyBorder="1" applyAlignment="1">
      <alignment horizontal="center"/>
    </xf>
    <xf numFmtId="0" fontId="9" fillId="0" borderId="7" xfId="6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9" fillId="0" borderId="32" xfId="2" applyFont="1" applyBorder="1" applyAlignment="1">
      <alignment horizontal="left"/>
    </xf>
    <xf numFmtId="0" fontId="11" fillId="0" borderId="1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22" xfId="0" applyFont="1" applyBorder="1"/>
    <xf numFmtId="0" fontId="11" fillId="0" borderId="7" xfId="0" applyFont="1" applyBorder="1"/>
    <xf numFmtId="0" fontId="11" fillId="0" borderId="3" xfId="0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/>
    </xf>
    <xf numFmtId="0" fontId="11" fillId="0" borderId="60" xfId="0" applyFont="1" applyFill="1" applyBorder="1" applyAlignment="1">
      <alignment horizontal="center" vertical="top"/>
    </xf>
    <xf numFmtId="0" fontId="9" fillId="0" borderId="1" xfId="2" applyNumberFormat="1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1" fontId="9" fillId="2" borderId="35" xfId="2" applyNumberFormat="1" applyFont="1" applyFill="1" applyBorder="1" applyAlignment="1">
      <alignment horizontal="center"/>
    </xf>
    <xf numFmtId="167" fontId="9" fillId="0" borderId="8" xfId="1" applyNumberFormat="1" applyFont="1" applyFill="1" applyBorder="1" applyAlignment="1">
      <alignment horizontal="center"/>
    </xf>
    <xf numFmtId="164" fontId="9" fillId="0" borderId="10" xfId="3" applyNumberFormat="1" applyFont="1" applyFill="1" applyBorder="1" applyAlignment="1">
      <alignment horizontal="center"/>
    </xf>
    <xf numFmtId="0" fontId="9" fillId="0" borderId="32" xfId="2" applyFont="1" applyBorder="1" applyAlignment="1">
      <alignment horizontal="center"/>
    </xf>
    <xf numFmtId="164" fontId="9" fillId="0" borderId="32" xfId="2" applyNumberFormat="1" applyFont="1" applyBorder="1" applyAlignment="1">
      <alignment horizontal="center"/>
    </xf>
    <xf numFmtId="164" fontId="9" fillId="0" borderId="40" xfId="2" applyNumberFormat="1" applyFont="1" applyBorder="1" applyAlignment="1">
      <alignment horizontal="center"/>
    </xf>
    <xf numFmtId="164" fontId="9" fillId="0" borderId="44" xfId="2" applyNumberFormat="1" applyFont="1" applyBorder="1" applyAlignment="1">
      <alignment horizontal="center"/>
    </xf>
    <xf numFmtId="0" fontId="8" fillId="0" borderId="0" xfId="2" applyFont="1" applyFill="1" applyBorder="1" applyAlignment="1">
      <alignment horizontal="center" textRotation="60"/>
    </xf>
    <xf numFmtId="0" fontId="9" fillId="0" borderId="44" xfId="2" applyFont="1" applyBorder="1" applyAlignment="1">
      <alignment horizontal="left"/>
    </xf>
    <xf numFmtId="164" fontId="6" fillId="2" borderId="47" xfId="2" applyNumberFormat="1" applyFill="1" applyBorder="1" applyAlignment="1">
      <alignment horizontal="center"/>
    </xf>
    <xf numFmtId="164" fontId="6" fillId="2" borderId="46" xfId="2" applyNumberFormat="1" applyFill="1" applyBorder="1" applyAlignment="1">
      <alignment horizontal="center"/>
    </xf>
    <xf numFmtId="0" fontId="9" fillId="0" borderId="61" xfId="2" applyFont="1" applyBorder="1" applyAlignment="1">
      <alignment horizontal="center"/>
    </xf>
    <xf numFmtId="164" fontId="9" fillId="0" borderId="61" xfId="2" applyNumberFormat="1" applyFont="1" applyBorder="1" applyAlignment="1">
      <alignment horizontal="center"/>
    </xf>
    <xf numFmtId="1" fontId="6" fillId="2" borderId="31" xfId="2" applyNumberFormat="1" applyFont="1" applyFill="1" applyBorder="1" applyAlignment="1">
      <alignment horizontal="center"/>
    </xf>
    <xf numFmtId="164" fontId="9" fillId="0" borderId="39" xfId="2" applyNumberFormat="1" applyFont="1" applyFill="1" applyBorder="1" applyAlignment="1">
      <alignment horizontal="center"/>
    </xf>
    <xf numFmtId="164" fontId="9" fillId="0" borderId="50" xfId="3" applyNumberFormat="1" applyFont="1" applyFill="1" applyBorder="1" applyAlignment="1">
      <alignment horizontal="center"/>
    </xf>
    <xf numFmtId="164" fontId="9" fillId="0" borderId="51" xfId="3" applyNumberFormat="1" applyFont="1" applyFill="1" applyBorder="1" applyAlignment="1">
      <alignment horizontal="center"/>
    </xf>
    <xf numFmtId="1" fontId="6" fillId="2" borderId="37" xfId="2" applyNumberFormat="1" applyFont="1" applyFill="1" applyBorder="1" applyAlignment="1">
      <alignment horizontal="center"/>
    </xf>
    <xf numFmtId="0" fontId="8" fillId="0" borderId="38" xfId="2" applyFont="1" applyBorder="1" applyAlignment="1">
      <alignment horizontal="center"/>
    </xf>
    <xf numFmtId="1" fontId="6" fillId="2" borderId="41" xfId="2" applyNumberFormat="1" applyFill="1" applyBorder="1" applyAlignment="1">
      <alignment horizontal="center"/>
    </xf>
    <xf numFmtId="164" fontId="9" fillId="0" borderId="62" xfId="3" applyNumberFormat="1" applyFont="1" applyFill="1" applyBorder="1" applyAlignment="1">
      <alignment horizontal="center"/>
    </xf>
    <xf numFmtId="0" fontId="6" fillId="0" borderId="63" xfId="2" applyFill="1" applyBorder="1" applyAlignment="1">
      <alignment horizontal="center"/>
    </xf>
    <xf numFmtId="0" fontId="9" fillId="0" borderId="64" xfId="2" applyFont="1" applyBorder="1" applyAlignment="1">
      <alignment horizontal="center"/>
    </xf>
    <xf numFmtId="164" fontId="6" fillId="0" borderId="65" xfId="2" applyNumberFormat="1" applyBorder="1" applyAlignment="1">
      <alignment horizontal="center"/>
    </xf>
    <xf numFmtId="164" fontId="6" fillId="2" borderId="65" xfId="2" applyNumberFormat="1" applyFill="1" applyBorder="1" applyAlignment="1">
      <alignment horizontal="center"/>
    </xf>
    <xf numFmtId="164" fontId="6" fillId="2" borderId="63" xfId="2" applyNumberFormat="1" applyFill="1" applyBorder="1" applyAlignment="1">
      <alignment horizontal="center"/>
    </xf>
    <xf numFmtId="164" fontId="6" fillId="2" borderId="64" xfId="2" applyNumberFormat="1" applyFill="1" applyBorder="1" applyAlignment="1">
      <alignment horizontal="center"/>
    </xf>
    <xf numFmtId="1" fontId="6" fillId="2" borderId="63" xfId="2" applyNumberFormat="1" applyFont="1" applyFill="1" applyBorder="1" applyAlignment="1">
      <alignment horizontal="center"/>
    </xf>
    <xf numFmtId="1" fontId="6" fillId="2" borderId="65" xfId="2" applyNumberFormat="1" applyFill="1" applyBorder="1" applyAlignment="1">
      <alignment horizontal="center"/>
    </xf>
    <xf numFmtId="1" fontId="6" fillId="2" borderId="64" xfId="2" applyNumberFormat="1" applyFill="1" applyBorder="1" applyAlignment="1">
      <alignment horizontal="center"/>
    </xf>
    <xf numFmtId="164" fontId="9" fillId="0" borderId="63" xfId="2" applyNumberFormat="1" applyFont="1" applyFill="1" applyBorder="1" applyAlignment="1">
      <alignment horizontal="center"/>
    </xf>
    <xf numFmtId="164" fontId="9" fillId="0" borderId="65" xfId="2" applyNumberFormat="1" applyFont="1" applyFill="1" applyBorder="1" applyAlignment="1">
      <alignment horizontal="center"/>
    </xf>
    <xf numFmtId="164" fontId="9" fillId="0" borderId="64" xfId="2" applyNumberFormat="1" applyFont="1" applyFill="1" applyBorder="1" applyAlignment="1">
      <alignment horizontal="center"/>
    </xf>
    <xf numFmtId="164" fontId="9" fillId="0" borderId="64" xfId="2" applyNumberFormat="1" applyFont="1" applyBorder="1" applyAlignment="1">
      <alignment horizontal="center"/>
    </xf>
    <xf numFmtId="0" fontId="6" fillId="0" borderId="53" xfId="2" applyFill="1" applyBorder="1" applyAlignment="1">
      <alignment horizontal="center"/>
    </xf>
    <xf numFmtId="0" fontId="9" fillId="0" borderId="55" xfId="2" applyFont="1" applyBorder="1" applyAlignment="1">
      <alignment horizontal="center"/>
    </xf>
    <xf numFmtId="164" fontId="6" fillId="0" borderId="54" xfId="2" applyNumberFormat="1" applyBorder="1" applyAlignment="1">
      <alignment horizontal="center"/>
    </xf>
    <xf numFmtId="164" fontId="6" fillId="2" borderId="54" xfId="2" applyNumberFormat="1" applyFill="1" applyBorder="1" applyAlignment="1">
      <alignment horizontal="center"/>
    </xf>
    <xf numFmtId="164" fontId="6" fillId="2" borderId="53" xfId="2" applyNumberFormat="1" applyFill="1" applyBorder="1" applyAlignment="1">
      <alignment horizontal="center"/>
    </xf>
    <xf numFmtId="164" fontId="6" fillId="2" borderId="55" xfId="2" applyNumberFormat="1" applyFill="1" applyBorder="1" applyAlignment="1">
      <alignment horizontal="center"/>
    </xf>
    <xf numFmtId="1" fontId="6" fillId="2" borderId="53" xfId="2" applyNumberFormat="1" applyFont="1" applyFill="1" applyBorder="1" applyAlignment="1">
      <alignment horizontal="center"/>
    </xf>
    <xf numFmtId="1" fontId="6" fillId="2" borderId="54" xfId="2" applyNumberFormat="1" applyFill="1" applyBorder="1" applyAlignment="1">
      <alignment horizontal="center"/>
    </xf>
    <xf numFmtId="1" fontId="6" fillId="2" borderId="55" xfId="2" applyNumberFormat="1" applyFill="1" applyBorder="1" applyAlignment="1">
      <alignment horizontal="center"/>
    </xf>
    <xf numFmtId="164" fontId="9" fillId="0" borderId="53" xfId="2" applyNumberFormat="1" applyFont="1" applyFill="1" applyBorder="1" applyAlignment="1">
      <alignment horizontal="center"/>
    </xf>
    <xf numFmtId="164" fontId="9" fillId="0" borderId="54" xfId="2" applyNumberFormat="1" applyFont="1" applyFill="1" applyBorder="1" applyAlignment="1">
      <alignment horizontal="center"/>
    </xf>
    <xf numFmtId="164" fontId="9" fillId="0" borderId="55" xfId="2" applyNumberFormat="1" applyFont="1" applyFill="1" applyBorder="1" applyAlignment="1">
      <alignment horizontal="center"/>
    </xf>
    <xf numFmtId="164" fontId="9" fillId="0" borderId="55" xfId="2" applyNumberFormat="1" applyFont="1" applyBorder="1" applyAlignment="1">
      <alignment horizontal="center"/>
    </xf>
    <xf numFmtId="164" fontId="6" fillId="0" borderId="53" xfId="2" applyNumberFormat="1" applyFill="1" applyBorder="1" applyAlignment="1">
      <alignment horizontal="center"/>
    </xf>
    <xf numFmtId="164" fontId="6" fillId="0" borderId="54" xfId="2" applyNumberFormat="1" applyFill="1" applyBorder="1" applyAlignment="1">
      <alignment horizontal="center"/>
    </xf>
    <xf numFmtId="0" fontId="6" fillId="0" borderId="66" xfId="2" applyFill="1" applyBorder="1" applyAlignment="1">
      <alignment horizontal="center"/>
    </xf>
    <xf numFmtId="0" fontId="9" fillId="0" borderId="67" xfId="2" applyFont="1" applyBorder="1" applyAlignment="1">
      <alignment horizontal="center"/>
    </xf>
    <xf numFmtId="164" fontId="6" fillId="0" borderId="68" xfId="2" applyNumberFormat="1" applyBorder="1" applyAlignment="1">
      <alignment horizontal="center"/>
    </xf>
    <xf numFmtId="164" fontId="6" fillId="2" borderId="68" xfId="2" applyNumberFormat="1" applyFill="1" applyBorder="1" applyAlignment="1">
      <alignment horizontal="center"/>
    </xf>
    <xf numFmtId="164" fontId="6" fillId="2" borderId="66" xfId="2" applyNumberFormat="1" applyFill="1" applyBorder="1" applyAlignment="1">
      <alignment horizontal="center"/>
    </xf>
    <xf numFmtId="164" fontId="6" fillId="2" borderId="67" xfId="2" applyNumberFormat="1" applyFill="1" applyBorder="1" applyAlignment="1">
      <alignment horizontal="center"/>
    </xf>
    <xf numFmtId="1" fontId="6" fillId="2" borderId="66" xfId="2" applyNumberFormat="1" applyFont="1" applyFill="1" applyBorder="1" applyAlignment="1">
      <alignment horizontal="center"/>
    </xf>
    <xf numFmtId="1" fontId="6" fillId="2" borderId="68" xfId="2" applyNumberFormat="1" applyFill="1" applyBorder="1" applyAlignment="1">
      <alignment horizontal="center"/>
    </xf>
    <xf numFmtId="1" fontId="6" fillId="2" borderId="67" xfId="2" applyNumberFormat="1" applyFill="1" applyBorder="1" applyAlignment="1">
      <alignment horizontal="center"/>
    </xf>
    <xf numFmtId="164" fontId="9" fillId="0" borderId="66" xfId="2" applyNumberFormat="1" applyFont="1" applyFill="1" applyBorder="1" applyAlignment="1">
      <alignment horizontal="center"/>
    </xf>
    <xf numFmtId="164" fontId="9" fillId="0" borderId="68" xfId="2" applyNumberFormat="1" applyFont="1" applyFill="1" applyBorder="1" applyAlignment="1">
      <alignment horizontal="center"/>
    </xf>
    <xf numFmtId="164" fontId="9" fillId="0" borderId="67" xfId="2" applyNumberFormat="1" applyFont="1" applyFill="1" applyBorder="1" applyAlignment="1">
      <alignment horizontal="center"/>
    </xf>
    <xf numFmtId="164" fontId="9" fillId="0" borderId="67" xfId="2" applyNumberFormat="1" applyFont="1" applyBorder="1" applyAlignment="1">
      <alignment horizontal="center"/>
    </xf>
    <xf numFmtId="1" fontId="9" fillId="2" borderId="31" xfId="2" applyNumberFormat="1" applyFont="1" applyFill="1" applyBorder="1" applyAlignment="1">
      <alignment horizontal="center"/>
    </xf>
    <xf numFmtId="1" fontId="6" fillId="0" borderId="31" xfId="2" applyNumberFormat="1" applyBorder="1" applyAlignment="1">
      <alignment horizontal="center"/>
    </xf>
    <xf numFmtId="1" fontId="6" fillId="0" borderId="43" xfId="2" applyNumberFormat="1" applyBorder="1" applyAlignment="1">
      <alignment horizontal="center"/>
    </xf>
    <xf numFmtId="1" fontId="6" fillId="0" borderId="41" xfId="2" applyNumberFormat="1" applyBorder="1" applyAlignment="1">
      <alignment horizontal="center"/>
    </xf>
    <xf numFmtId="1" fontId="6" fillId="0" borderId="63" xfId="2" applyNumberFormat="1" applyBorder="1" applyAlignment="1">
      <alignment horizontal="center"/>
    </xf>
    <xf numFmtId="1" fontId="6" fillId="0" borderId="53" xfId="2" applyNumberFormat="1" applyBorder="1" applyAlignment="1">
      <alignment horizontal="center"/>
    </xf>
    <xf numFmtId="1" fontId="6" fillId="0" borderId="66" xfId="2" applyNumberFormat="1" applyBorder="1" applyAlignment="1">
      <alignment horizontal="center"/>
    </xf>
    <xf numFmtId="1" fontId="6" fillId="0" borderId="35" xfId="2" applyNumberFormat="1" applyBorder="1" applyAlignment="1">
      <alignment horizontal="center"/>
    </xf>
    <xf numFmtId="1" fontId="6" fillId="0" borderId="33" xfId="2" applyNumberFormat="1" applyBorder="1" applyAlignment="1">
      <alignment horizontal="center"/>
    </xf>
    <xf numFmtId="1" fontId="6" fillId="0" borderId="45" xfId="2" applyNumberFormat="1" applyBorder="1" applyAlignment="1">
      <alignment horizontal="center"/>
    </xf>
    <xf numFmtId="1" fontId="6" fillId="0" borderId="37" xfId="2" applyNumberFormat="1" applyBorder="1" applyAlignment="1">
      <alignment horizontal="center"/>
    </xf>
    <xf numFmtId="1" fontId="6" fillId="0" borderId="65" xfId="2" applyNumberFormat="1" applyBorder="1" applyAlignment="1">
      <alignment horizontal="center"/>
    </xf>
    <xf numFmtId="1" fontId="6" fillId="0" borderId="54" xfId="2" applyNumberFormat="1" applyBorder="1" applyAlignment="1">
      <alignment horizontal="center"/>
    </xf>
    <xf numFmtId="1" fontId="6" fillId="0" borderId="68" xfId="2" applyNumberFormat="1" applyBorder="1" applyAlignment="1">
      <alignment horizontal="center"/>
    </xf>
    <xf numFmtId="1" fontId="6" fillId="0" borderId="34" xfId="2" applyNumberFormat="1" applyBorder="1" applyAlignment="1">
      <alignment horizontal="center"/>
    </xf>
    <xf numFmtId="164" fontId="9" fillId="0" borderId="50" xfId="3" applyNumberFormat="1" applyFont="1" applyFill="1" applyBorder="1" applyAlignment="1">
      <alignment horizontal="left"/>
    </xf>
    <xf numFmtId="164" fontId="9" fillId="0" borderId="51" xfId="3" applyNumberFormat="1" applyFont="1" applyFill="1" applyBorder="1" applyAlignment="1">
      <alignment horizontal="left"/>
    </xf>
    <xf numFmtId="164" fontId="9" fillId="0" borderId="62" xfId="3" applyNumberFormat="1" applyFont="1" applyFill="1" applyBorder="1" applyAlignment="1">
      <alignment horizontal="left"/>
    </xf>
    <xf numFmtId="164" fontId="9" fillId="0" borderId="52" xfId="3" applyNumberFormat="1" applyFont="1" applyFill="1" applyBorder="1" applyAlignment="1">
      <alignment horizontal="left"/>
    </xf>
  </cellXfs>
  <cellStyles count="8">
    <cellStyle name="Comma 2" xfId="4"/>
    <cellStyle name="Currency" xfId="1" builtinId="4"/>
    <cellStyle name="Normal" xfId="0" builtinId="0"/>
    <cellStyle name="Normal 2" xfId="5"/>
    <cellStyle name="Normal 3" xfId="7"/>
    <cellStyle name="Normal_Test Schedule Aug 2005" xfId="2"/>
    <cellStyle name="Normal_Test Schedule Aug 2005 2" xfId="6"/>
    <cellStyle name="Percent 2" xfId="3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theme="0"/>
      </font>
    </dxf>
    <dxf>
      <font>
        <color rgb="FFFFFF9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33294309909374536"/>
                  <c:y val="2.03335407816290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'Lomo RSW'!$D$19:$D$31</c:f>
              <c:numCache>
                <c:formatCode>0.0</c:formatCode>
                <c:ptCount val="13"/>
                <c:pt idx="0">
                  <c:v>11.180339887498945</c:v>
                </c:pt>
                <c:pt idx="1">
                  <c:v>17.732230542151033</c:v>
                </c:pt>
                <c:pt idx="2">
                  <c:v>26.551252324513712</c:v>
                </c:pt>
                <c:pt idx="3">
                  <c:v>35.492421726334527</c:v>
                </c:pt>
                <c:pt idx="4">
                  <c:v>42.089915656841242</c:v>
                </c:pt>
                <c:pt idx="5">
                  <c:v>44.194173824159229</c:v>
                </c:pt>
                <c:pt idx="6">
                  <c:v>46.332375289855257</c:v>
                </c:pt>
                <c:pt idx="7">
                  <c:v>49.602167291359351</c:v>
                </c:pt>
                <c:pt idx="8">
                  <c:v>52.383203414835151</c:v>
                </c:pt>
                <c:pt idx="9">
                  <c:v>55.214355017513327</c:v>
                </c:pt>
                <c:pt idx="10">
                  <c:v>58.094750193111238</c:v>
                </c:pt>
                <c:pt idx="11">
                  <c:v>62.803757849351371</c:v>
                </c:pt>
                <c:pt idx="12">
                  <c:v>71.333358255447649</c:v>
                </c:pt>
              </c:numCache>
            </c:numRef>
          </c:xVal>
          <c:yVal>
            <c:numRef>
              <c:f>'Lomo RSW'!$E$19:$E$31</c:f>
              <c:numCache>
                <c:formatCode>General</c:formatCode>
                <c:ptCount val="13"/>
                <c:pt idx="0">
                  <c:v>1850</c:v>
                </c:pt>
                <c:pt idx="1">
                  <c:v>2620</c:v>
                </c:pt>
                <c:pt idx="2">
                  <c:v>3920</c:v>
                </c:pt>
                <c:pt idx="3">
                  <c:v>5540</c:v>
                </c:pt>
                <c:pt idx="4">
                  <c:v>6790</c:v>
                </c:pt>
                <c:pt idx="5">
                  <c:v>7030</c:v>
                </c:pt>
                <c:pt idx="6">
                  <c:v>7500</c:v>
                </c:pt>
                <c:pt idx="7">
                  <c:v>8050</c:v>
                </c:pt>
                <c:pt idx="8">
                  <c:v>8560</c:v>
                </c:pt>
                <c:pt idx="9">
                  <c:v>8950</c:v>
                </c:pt>
                <c:pt idx="10">
                  <c:v>9500</c:v>
                </c:pt>
                <c:pt idx="11">
                  <c:v>10280</c:v>
                </c:pt>
                <c:pt idx="12">
                  <c:v>11820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032112"/>
        <c:axId val="495860920"/>
      </c:scatterChart>
      <c:valAx>
        <c:axId val="29103211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860920"/>
        <c:crosses val="autoZero"/>
        <c:crossBetween val="midCat"/>
      </c:valAx>
      <c:valAx>
        <c:axId val="49586092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3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Lomo Tailwater Curve</a:t>
            </a:r>
          </a:p>
          <a:p>
            <a:pPr>
              <a:defRPr/>
            </a:pPr>
            <a:r>
              <a:rPr lang="en-US"/>
              <a:t>Goose at 437.0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intercept val="437"/>
            <c:dispRSqr val="0"/>
            <c:dispEq val="1"/>
            <c:trendlineLbl>
              <c:layout>
                <c:manualLayout>
                  <c:x val="-0.30059859625489788"/>
                  <c:y val="7.5428571428571387E-2"/>
                </c:manualLayout>
              </c:layout>
              <c:numFmt formatCode="0.00E+00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'Lomo Tailwater'!$B$2:$B$10</c:f>
              <c:numCache>
                <c:formatCode>General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</c:numCache>
            </c:numRef>
          </c:xVal>
          <c:yVal>
            <c:numRef>
              <c:f>'Lomo Tailwater'!$C$2:$C$10</c:f>
              <c:numCache>
                <c:formatCode>General</c:formatCode>
                <c:ptCount val="9"/>
                <c:pt idx="0">
                  <c:v>437</c:v>
                </c:pt>
                <c:pt idx="1">
                  <c:v>437.2</c:v>
                </c:pt>
                <c:pt idx="2">
                  <c:v>437.5</c:v>
                </c:pt>
                <c:pt idx="3">
                  <c:v>438.1</c:v>
                </c:pt>
                <c:pt idx="4">
                  <c:v>438.8</c:v>
                </c:pt>
                <c:pt idx="5">
                  <c:v>439.6</c:v>
                </c:pt>
                <c:pt idx="6">
                  <c:v>440.8</c:v>
                </c:pt>
                <c:pt idx="7">
                  <c:v>442.1</c:v>
                </c:pt>
                <c:pt idx="8">
                  <c:v>443.6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27792"/>
        <c:axId val="194715680"/>
      </c:scatterChart>
      <c:valAx>
        <c:axId val="19512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15680"/>
        <c:crosses val="autoZero"/>
        <c:crossBetween val="midCat"/>
      </c:valAx>
      <c:valAx>
        <c:axId val="19471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2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16</xdr:row>
      <xdr:rowOff>123825</xdr:rowOff>
    </xdr:from>
    <xdr:to>
      <xdr:col>13</xdr:col>
      <xdr:colOff>495300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1</xdr:row>
      <xdr:rowOff>38100</xdr:rowOff>
    </xdr:from>
    <xdr:to>
      <xdr:col>11</xdr:col>
      <xdr:colOff>485774</xdr:colOff>
      <xdr:row>19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ngineering_&amp;_Construction_(E&amp;C)\4_Hydraulics_&amp;_Hydrology_Branch\Hydraulics_Water_Quality\Laughery\Spill%20Patterns\Surface%20Passage%20Fl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wer Granite RSW"/>
      <sheetName val="Little Goose Weir"/>
      <sheetName val="Lower Monumental RSW"/>
      <sheetName val="Ice Harbor RSW"/>
      <sheetName val="McNary Weir"/>
    </sheetNames>
    <sheetDataSet>
      <sheetData sheetId="0" refreshError="1"/>
      <sheetData sheetId="1" refreshError="1"/>
      <sheetData sheetId="2">
        <row r="19">
          <cell r="D19">
            <v>11.180339887498945</v>
          </cell>
          <cell r="E19">
            <v>1850</v>
          </cell>
        </row>
        <row r="20">
          <cell r="D20">
            <v>17.732230542151033</v>
          </cell>
          <cell r="E20">
            <v>2620</v>
          </cell>
        </row>
        <row r="21">
          <cell r="D21">
            <v>26.551252324513712</v>
          </cell>
          <cell r="E21">
            <v>3920</v>
          </cell>
        </row>
        <row r="22">
          <cell r="D22">
            <v>35.492421726334527</v>
          </cell>
          <cell r="E22">
            <v>5540</v>
          </cell>
        </row>
        <row r="23">
          <cell r="D23">
            <v>42.089915656841242</v>
          </cell>
          <cell r="E23">
            <v>6790</v>
          </cell>
        </row>
        <row r="24">
          <cell r="D24">
            <v>44.194173824159229</v>
          </cell>
          <cell r="E24">
            <v>7030</v>
          </cell>
        </row>
        <row r="25">
          <cell r="D25">
            <v>46.332375289855257</v>
          </cell>
          <cell r="E25">
            <v>7500</v>
          </cell>
        </row>
        <row r="26">
          <cell r="D26">
            <v>49.602167291359351</v>
          </cell>
          <cell r="E26">
            <v>8050</v>
          </cell>
        </row>
        <row r="27">
          <cell r="D27">
            <v>52.383203414835151</v>
          </cell>
          <cell r="E27">
            <v>8560</v>
          </cell>
        </row>
        <row r="28">
          <cell r="D28">
            <v>55.214355017513327</v>
          </cell>
          <cell r="E28">
            <v>8950</v>
          </cell>
        </row>
        <row r="29">
          <cell r="D29">
            <v>58.094750193111238</v>
          </cell>
          <cell r="E29">
            <v>9500</v>
          </cell>
        </row>
        <row r="30">
          <cell r="D30">
            <v>62.803757849351371</v>
          </cell>
          <cell r="E30">
            <v>10280</v>
          </cell>
        </row>
        <row r="31">
          <cell r="D31">
            <v>71.333358255447649</v>
          </cell>
          <cell r="E31">
            <v>11820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6"/>
  <sheetViews>
    <sheetView tabSelected="1" zoomScale="120" zoomScaleNormal="120" workbookViewId="0">
      <pane ySplit="2835" activePane="bottomLeft"/>
      <selection activeCell="N3" sqref="N3"/>
      <selection pane="bottomLeft" activeCell="AF22" sqref="AF22"/>
    </sheetView>
  </sheetViews>
  <sheetFormatPr defaultColWidth="10.6640625" defaultRowHeight="12.75"/>
  <cols>
    <col min="1" max="1" width="5.5" style="49" customWidth="1"/>
    <col min="2" max="2" width="6.83203125" style="49" customWidth="1"/>
    <col min="3" max="6" width="7.83203125" style="49" customWidth="1"/>
    <col min="7" max="7" width="10.33203125" style="49" customWidth="1"/>
    <col min="8" max="8" width="5.5" style="49" customWidth="1"/>
    <col min="9" max="9" width="6.1640625" style="49" customWidth="1"/>
    <col min="10" max="11" width="5.5" style="49" customWidth="1"/>
    <col min="12" max="12" width="6.6640625" style="49" customWidth="1"/>
    <col min="13" max="13" width="5.5" style="49" customWidth="1"/>
    <col min="14" max="15" width="6.5" style="49" customWidth="1"/>
    <col min="16" max="20" width="5.5" style="49" customWidth="1"/>
    <col min="21" max="21" width="5.6640625" style="49" customWidth="1"/>
    <col min="22" max="22" width="10.33203125" style="49" bestFit="1" customWidth="1"/>
    <col min="23" max="29" width="5.5" style="49" customWidth="1"/>
    <col min="30" max="30" width="9.33203125" style="49" customWidth="1"/>
    <col min="31" max="31" width="10.6640625" style="49"/>
    <col min="32" max="32" width="72.1640625" style="49" customWidth="1"/>
    <col min="33" max="16384" width="10.6640625" style="49"/>
  </cols>
  <sheetData>
    <row r="1" spans="1:42" ht="18">
      <c r="A1" s="47" t="s">
        <v>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42" hidden="1">
      <c r="O2" s="49">
        <v>2</v>
      </c>
      <c r="P2" s="49">
        <v>3</v>
      </c>
      <c r="Q2" s="49">
        <v>4</v>
      </c>
      <c r="R2" s="49">
        <v>5</v>
      </c>
      <c r="S2" s="49">
        <v>6</v>
      </c>
      <c r="T2" s="49">
        <v>7</v>
      </c>
      <c r="U2" s="49">
        <v>8</v>
      </c>
      <c r="V2" s="49">
        <v>9</v>
      </c>
      <c r="W2" s="49">
        <v>10</v>
      </c>
      <c r="X2" s="49">
        <v>11</v>
      </c>
      <c r="Y2" s="49">
        <v>12</v>
      </c>
      <c r="Z2" s="49">
        <v>13</v>
      </c>
      <c r="AA2" s="49">
        <v>14</v>
      </c>
      <c r="AB2" s="49">
        <v>15</v>
      </c>
      <c r="AC2" s="49">
        <v>16</v>
      </c>
      <c r="AD2" s="50"/>
      <c r="AF2" s="74" t="s">
        <v>27</v>
      </c>
    </row>
    <row r="3" spans="1:42" ht="13.5" thickBot="1">
      <c r="C3" s="48"/>
      <c r="D3" s="48"/>
      <c r="E3" s="48"/>
      <c r="F3" s="48"/>
      <c r="G3" s="48"/>
      <c r="I3" s="48" t="s">
        <v>19</v>
      </c>
      <c r="J3" s="48"/>
      <c r="K3" s="48"/>
      <c r="L3" s="48"/>
      <c r="M3" s="48"/>
      <c r="N3" s="48" t="s">
        <v>20</v>
      </c>
      <c r="O3" s="48"/>
      <c r="P3" s="48"/>
      <c r="Q3" s="48"/>
      <c r="R3" s="48"/>
      <c r="S3" s="48"/>
      <c r="T3" s="48"/>
      <c r="U3" s="48"/>
      <c r="V3" s="48" t="s">
        <v>21</v>
      </c>
      <c r="W3" s="48"/>
      <c r="X3" s="48"/>
      <c r="Y3" s="48"/>
      <c r="Z3" s="48"/>
      <c r="AA3" s="48"/>
      <c r="AB3" s="48"/>
      <c r="AC3" s="48"/>
      <c r="AD3" s="48"/>
      <c r="AF3" s="74" t="s">
        <v>28</v>
      </c>
    </row>
    <row r="4" spans="1:42" ht="90" customHeight="1" thickBot="1">
      <c r="A4" s="51" t="s">
        <v>22</v>
      </c>
      <c r="B4" s="52" t="s">
        <v>23</v>
      </c>
      <c r="C4" s="53" t="s">
        <v>47</v>
      </c>
      <c r="D4" s="53" t="s">
        <v>48</v>
      </c>
      <c r="E4" s="51" t="s">
        <v>24</v>
      </c>
      <c r="F4" s="54" t="s">
        <v>25</v>
      </c>
      <c r="G4" s="55" t="s">
        <v>26</v>
      </c>
      <c r="H4" s="56">
        <v>1</v>
      </c>
      <c r="I4" s="57">
        <v>2</v>
      </c>
      <c r="J4" s="57">
        <v>3</v>
      </c>
      <c r="K4" s="57">
        <v>4</v>
      </c>
      <c r="L4" s="57">
        <v>5</v>
      </c>
      <c r="M4" s="58">
        <v>6</v>
      </c>
      <c r="N4" s="59">
        <v>8</v>
      </c>
      <c r="O4" s="57">
        <v>7</v>
      </c>
      <c r="P4" s="57">
        <v>6</v>
      </c>
      <c r="Q4" s="57">
        <v>5</v>
      </c>
      <c r="R4" s="57">
        <v>4</v>
      </c>
      <c r="S4" s="57">
        <v>3</v>
      </c>
      <c r="T4" s="57">
        <v>2</v>
      </c>
      <c r="U4" s="58">
        <v>1</v>
      </c>
      <c r="V4" s="59">
        <v>8</v>
      </c>
      <c r="W4" s="57">
        <v>7</v>
      </c>
      <c r="X4" s="57">
        <v>6</v>
      </c>
      <c r="Y4" s="57">
        <v>5</v>
      </c>
      <c r="Z4" s="57">
        <v>4</v>
      </c>
      <c r="AA4" s="57">
        <v>3</v>
      </c>
      <c r="AB4" s="57">
        <v>2</v>
      </c>
      <c r="AC4" s="58">
        <v>1</v>
      </c>
      <c r="AD4" s="53" t="s">
        <v>45</v>
      </c>
      <c r="AE4" s="51" t="s">
        <v>46</v>
      </c>
      <c r="AF4" s="51" t="s">
        <v>49</v>
      </c>
      <c r="AI4" s="50"/>
    </row>
    <row r="5" spans="1:42">
      <c r="A5" s="60">
        <v>1</v>
      </c>
      <c r="B5" s="169" t="s">
        <v>27</v>
      </c>
      <c r="C5" s="245">
        <v>50</v>
      </c>
      <c r="D5" s="252">
        <v>26</v>
      </c>
      <c r="E5" s="63">
        <f>C5-D5</f>
        <v>24</v>
      </c>
      <c r="F5" s="66">
        <v>537.5</v>
      </c>
      <c r="G5" s="66">
        <f>0.000237*C5^2 + 0.00325*C5+ 437</f>
        <v>437.755</v>
      </c>
      <c r="H5" s="116">
        <f>VLOOKUP($E5,'Lomo Units'!$A$13:$G$118,2)</f>
        <v>0</v>
      </c>
      <c r="I5" s="66">
        <f>VLOOKUP($E5,'Lomo Units'!$A$13:$G$118,3)</f>
        <v>12</v>
      </c>
      <c r="J5" s="66">
        <f>VLOOKUP($E5,'Lomo Units'!$A$13:$G$118,4)</f>
        <v>12</v>
      </c>
      <c r="K5" s="66">
        <f>VLOOKUP($E5,'Lomo Units'!$A$13:$G$118,5)</f>
        <v>0</v>
      </c>
      <c r="L5" s="66">
        <f>VLOOKUP($E5,'Lomo Units'!$A$13:$G$118,6)</f>
        <v>0</v>
      </c>
      <c r="M5" s="117">
        <f>VLOOKUP($E5,'Lomo Units'!$A$13:$G$118,7)</f>
        <v>0</v>
      </c>
      <c r="N5" s="68" t="s">
        <v>37</v>
      </c>
      <c r="O5" s="136">
        <f>IF($B5=$AF$2,VLOOKUP($D5-$V5,'Lomo Spill Patterns'!$A$3:$O$108,O$2),VLOOKUP($D5-$V5,'Lomo Spill Patterns'!$P$3:$AD$108,O$2))</f>
        <v>0</v>
      </c>
      <c r="P5" s="136">
        <f>IF($B5=$AF$2,VLOOKUP($D5-$V5,'Lomo Spill Patterns'!$A$3:$O$108,P$2),VLOOKUP($D5-$V5,'Lomo Spill Patterns'!$P$3:$AD$108,P$2))</f>
        <v>6</v>
      </c>
      <c r="Q5" s="136">
        <f>IF($B5=$AF$2,VLOOKUP($D5-$V5,'Lomo Spill Patterns'!$A$3:$O$108,Q$2),VLOOKUP($D5-$V5,'Lomo Spill Patterns'!$P$3:$AD$108,Q$2))</f>
        <v>1</v>
      </c>
      <c r="R5" s="136">
        <f>IF($B5=$AF$2,VLOOKUP($D5-$V5,'Lomo Spill Patterns'!$A$3:$O$108,R$2),VLOOKUP($D5-$V5,'Lomo Spill Patterns'!$P$3:$AD$108,R$2))</f>
        <v>1</v>
      </c>
      <c r="S5" s="136">
        <f>IF($B5=$AF$2,VLOOKUP($D5-$V5,'Lomo Spill Patterns'!$A$3:$O$108,S$2),VLOOKUP($D5-$V5,'Lomo Spill Patterns'!$P$3:$AD$108,S$2))</f>
        <v>1</v>
      </c>
      <c r="T5" s="136">
        <f>IF($B5=$AF$2,VLOOKUP($D5-$V5,'Lomo Spill Patterns'!$A$3:$O$108,T$2),VLOOKUP($D5-$V5,'Lomo Spill Patterns'!$P$3:$AD$108,T$2))</f>
        <v>1</v>
      </c>
      <c r="U5" s="119">
        <f>IF($B5=$AF$2,VLOOKUP($D5-$V5,'Lomo Spill Patterns'!$A$3:$O$108,U$2),VLOOKUP($D5-$V5,'Lomo Spill Patterns'!$P$3:$AD$108,U$2))</f>
        <v>1</v>
      </c>
      <c r="V5" s="71">
        <f>VLOOKUP(F5,'Lomo RSW'!$B$2:$D$12,3)/1000</f>
        <v>7.17</v>
      </c>
      <c r="W5" s="72">
        <f>IF(O5="R",VLOOKUP($F5,$AI$21:$AJ$27,2),VLOOKUP(O5,'Lomo Spill Patterns'!$AH$2:$AI$24,2))</f>
        <v>0</v>
      </c>
      <c r="X5" s="72">
        <f>IF(P5="R",VLOOKUP($F5,$AI$21:$AJ$27,2),VLOOKUP(P5,'Lomo Spill Patterns'!$AH$2:$AI$24,2))</f>
        <v>9.6</v>
      </c>
      <c r="Y5" s="72">
        <f>IF(Q5="R",VLOOKUP($F5,$AI$21:$AJ$27,2),VLOOKUP(Q5,'Lomo Spill Patterns'!$AH$2:$AI$24,2))</f>
        <v>1.8</v>
      </c>
      <c r="Z5" s="72">
        <f>IF(R5="R",VLOOKUP($F5,$AI$21:$AJ$27,2),VLOOKUP(R5,'Lomo Spill Patterns'!$AH$2:$AI$24,2))</f>
        <v>1.8</v>
      </c>
      <c r="AA5" s="72">
        <f>IF(S5="R",VLOOKUP($F5,$AI$21:$AJ$27,2),VLOOKUP(S5,'Lomo Spill Patterns'!$AH$2:$AI$24,2))</f>
        <v>1.8</v>
      </c>
      <c r="AB5" s="72">
        <f>IF(T5="R",VLOOKUP($F5,$AI$21:$AJ$27,2),VLOOKUP(T5,'Lomo Spill Patterns'!$AH$2:$AI$24,2))</f>
        <v>1.8</v>
      </c>
      <c r="AC5" s="73">
        <f>IF(U5="R",VLOOKUP($F5,$AI$21:$AJ$27,2),VLOOKUP(U5,'Lomo Spill Patterns'!$AH$2:$AI$24,2))</f>
        <v>1.8</v>
      </c>
      <c r="AD5" s="183">
        <f>SUM(V5:AC5)</f>
        <v>25.770000000000003</v>
      </c>
      <c r="AE5" s="183">
        <f>E5+AD5</f>
        <v>49.77</v>
      </c>
      <c r="AF5" s="259" t="s">
        <v>38</v>
      </c>
      <c r="AI5" s="50"/>
      <c r="AK5" s="50"/>
    </row>
    <row r="6" spans="1:42" ht="12.75" customHeight="1" thickBot="1">
      <c r="A6" s="110">
        <f>A5+1</f>
        <v>2</v>
      </c>
      <c r="B6" s="190" t="s">
        <v>28</v>
      </c>
      <c r="C6" s="246">
        <v>50</v>
      </c>
      <c r="D6" s="253">
        <v>39</v>
      </c>
      <c r="E6" s="88">
        <f t="shared" ref="E6:E27" si="0">C6-D6</f>
        <v>11</v>
      </c>
      <c r="F6" s="89">
        <v>537.5</v>
      </c>
      <c r="G6" s="191">
        <f t="shared" ref="G6:G27" si="1">0.000237*C6^2 + 0.00325*C6+ 437</f>
        <v>437.755</v>
      </c>
      <c r="H6" s="192">
        <f>VLOOKUP($E6,'Lomo Units'!$A$13:$G$118,2)</f>
        <v>0</v>
      </c>
      <c r="I6" s="191">
        <f>VLOOKUP($E6,'Lomo Units'!$A$13:$G$118,3)</f>
        <v>11</v>
      </c>
      <c r="J6" s="191">
        <f>VLOOKUP($E6,'Lomo Units'!$A$13:$G$118,4)</f>
        <v>0</v>
      </c>
      <c r="K6" s="191">
        <f>VLOOKUP($E6,'Lomo Units'!$A$13:$G$118,5)</f>
        <v>0</v>
      </c>
      <c r="L6" s="191">
        <f>VLOOKUP($E6,'Lomo Units'!$A$13:$G$118,6)</f>
        <v>0</v>
      </c>
      <c r="M6" s="91">
        <f>VLOOKUP($E6,'Lomo Units'!$A$13:$G$118,7)</f>
        <v>0</v>
      </c>
      <c r="N6" s="111" t="s">
        <v>37</v>
      </c>
      <c r="O6" s="112">
        <f>IF($B6=$AF$2,VLOOKUP($D6-$V6,'Lomo Spill Patterns'!$A$3:$O$108,O$2),VLOOKUP($D6-$V6,'Lomo Spill Patterns'!$P$3:$AD$108,O$2))</f>
        <v>2</v>
      </c>
      <c r="P6" s="112">
        <f>IF($B6=$AF$2,VLOOKUP($D6-$V6,'Lomo Spill Patterns'!$A$3:$O$108,P$2),VLOOKUP($D6-$V6,'Lomo Spill Patterns'!$P$3:$AD$108,P$2))</f>
        <v>3</v>
      </c>
      <c r="Q6" s="112">
        <f>IF($B6=$AF$2,VLOOKUP($D6-$V6,'Lomo Spill Patterns'!$A$3:$O$108,Q$2),VLOOKUP($D6-$V6,'Lomo Spill Patterns'!$P$3:$AD$108,Q$2))</f>
        <v>3</v>
      </c>
      <c r="R6" s="112">
        <f>IF($B6=$AF$2,VLOOKUP($D6-$V6,'Lomo Spill Patterns'!$A$3:$O$108,R$2),VLOOKUP($D6-$V6,'Lomo Spill Patterns'!$P$3:$AD$108,R$2))</f>
        <v>3</v>
      </c>
      <c r="S6" s="112">
        <f>IF($B6=$AF$2,VLOOKUP($D6-$V6,'Lomo Spill Patterns'!$A$3:$O$108,S$2),VLOOKUP($D6-$V6,'Lomo Spill Patterns'!$P$3:$AD$108,S$2))</f>
        <v>3</v>
      </c>
      <c r="T6" s="112">
        <f>IF($B6=$AF$2,VLOOKUP($D6-$V6,'Lomo Spill Patterns'!$A$3:$O$108,T$2),VLOOKUP($D6-$V6,'Lomo Spill Patterns'!$P$3:$AD$108,T$2))</f>
        <v>3</v>
      </c>
      <c r="U6" s="113">
        <f>IF($B6=$AF$2,VLOOKUP($D6-$V6,'Lomo Spill Patterns'!$A$3:$O$108,U$2),VLOOKUP($D6-$V6,'Lomo Spill Patterns'!$P$3:$AD$108,U$2))</f>
        <v>2</v>
      </c>
      <c r="V6" s="92">
        <f>VLOOKUP(F6,'Lomo RSW'!$B$2:$D$12,3)/1000</f>
        <v>7.17</v>
      </c>
      <c r="W6" s="93">
        <f>IF(O6="R",VLOOKUP($F6,$AI$21:$AJ$27,2),VLOOKUP(O6,'Lomo Spill Patterns'!$AH$2:$AI$24,2))</f>
        <v>3.3</v>
      </c>
      <c r="X6" s="94">
        <f>IF(P6="R",VLOOKUP($F6,$AI$21:$AJ$27,2),VLOOKUP(P6,'Lomo Spill Patterns'!$AH$2:$AI$24,2))</f>
        <v>4.8</v>
      </c>
      <c r="Y6" s="94">
        <f>IF(Q6="R",VLOOKUP($F6,$AI$21:$AJ$27,2),VLOOKUP(Q6,'Lomo Spill Patterns'!$AH$2:$AI$24,2))</f>
        <v>4.8</v>
      </c>
      <c r="Z6" s="94">
        <f>IF(R6="R",VLOOKUP($F6,$AI$21:$AJ$27,2),VLOOKUP(R6,'Lomo Spill Patterns'!$AH$2:$AI$24,2))</f>
        <v>4.8</v>
      </c>
      <c r="AA6" s="94">
        <f>IF(S6="R",VLOOKUP($F6,$AI$21:$AJ$27,2),VLOOKUP(S6,'Lomo Spill Patterns'!$AH$2:$AI$24,2))</f>
        <v>4.8</v>
      </c>
      <c r="AB6" s="94">
        <f>IF(T6="R",VLOOKUP($F6,$AI$21:$AJ$27,2),VLOOKUP(T6,'Lomo Spill Patterns'!$AH$2:$AI$24,2))</f>
        <v>4.8</v>
      </c>
      <c r="AC6" s="95">
        <f>IF(U6="R",VLOOKUP($F6,$AI$21:$AJ$27,2),VLOOKUP(U6,'Lomo Spill Patterns'!$AH$2:$AI$24,2))</f>
        <v>3.3</v>
      </c>
      <c r="AD6" s="184">
        <f>SUM(V6:AC6)</f>
        <v>37.769999999999996</v>
      </c>
      <c r="AE6" s="184">
        <f t="shared" ref="AE6:AE27" si="2">E6+AD6</f>
        <v>48.769999999999996</v>
      </c>
      <c r="AF6" s="260" t="s">
        <v>39</v>
      </c>
      <c r="AI6" s="50"/>
      <c r="AK6" s="50"/>
    </row>
    <row r="7" spans="1:42">
      <c r="A7" s="60">
        <v>3</v>
      </c>
      <c r="B7" s="169" t="s">
        <v>27</v>
      </c>
      <c r="C7" s="245">
        <v>75</v>
      </c>
      <c r="D7" s="252">
        <v>26</v>
      </c>
      <c r="E7" s="63">
        <f t="shared" si="0"/>
        <v>49</v>
      </c>
      <c r="F7" s="66">
        <v>537.5</v>
      </c>
      <c r="G7" s="66">
        <f t="shared" si="1"/>
        <v>438.57687499999997</v>
      </c>
      <c r="H7" s="116">
        <f>VLOOKUP($E7,'Lomo Units'!$A$13:$G$118,2)</f>
        <v>0</v>
      </c>
      <c r="I7" s="66">
        <f>VLOOKUP($E7,'Lomo Units'!$A$13:$G$118,3)</f>
        <v>17</v>
      </c>
      <c r="J7" s="66">
        <f>VLOOKUP($E7,'Lomo Units'!$A$13:$G$118,4)</f>
        <v>16</v>
      </c>
      <c r="K7" s="66">
        <f>VLOOKUP($E7,'Lomo Units'!$A$13:$G$118,5)</f>
        <v>16</v>
      </c>
      <c r="L7" s="66">
        <f>VLOOKUP($E7,'Lomo Units'!$A$13:$G$118,6)</f>
        <v>0</v>
      </c>
      <c r="M7" s="117">
        <f>VLOOKUP($E7,'Lomo Units'!$A$13:$G$118,7)</f>
        <v>0</v>
      </c>
      <c r="N7" s="195" t="s">
        <v>37</v>
      </c>
      <c r="O7" s="136">
        <f>IF($B7=$AF$2,VLOOKUP($D7-$V7,'Lomo Spill Patterns'!$A$3:$O$108,O$2),VLOOKUP($D7-$V7,'Lomo Spill Patterns'!$P$3:$AD$108,O$2))</f>
        <v>0</v>
      </c>
      <c r="P7" s="136">
        <f>IF($B7=$AF$2,VLOOKUP($D7-$V7,'Lomo Spill Patterns'!$A$3:$O$108,P$2),VLOOKUP($D7-$V7,'Lomo Spill Patterns'!$P$3:$AD$108,P$2))</f>
        <v>6</v>
      </c>
      <c r="Q7" s="136">
        <f>IF($B7=$AF$2,VLOOKUP($D7-$V7,'Lomo Spill Patterns'!$A$3:$O$108,Q$2),VLOOKUP($D7-$V7,'Lomo Spill Patterns'!$P$3:$AD$108,Q$2))</f>
        <v>1</v>
      </c>
      <c r="R7" s="136">
        <f>IF($B7=$AF$2,VLOOKUP($D7-$V7,'Lomo Spill Patterns'!$A$3:$O$108,R$2),VLOOKUP($D7-$V7,'Lomo Spill Patterns'!$P$3:$AD$108,R$2))</f>
        <v>1</v>
      </c>
      <c r="S7" s="136">
        <f>IF($B7=$AF$2,VLOOKUP($D7-$V7,'Lomo Spill Patterns'!$A$3:$O$108,S$2),VLOOKUP($D7-$V7,'Lomo Spill Patterns'!$P$3:$AD$108,S$2))</f>
        <v>1</v>
      </c>
      <c r="T7" s="136">
        <f>IF($B7=$AF$2,VLOOKUP($D7-$V7,'Lomo Spill Patterns'!$A$3:$O$108,T$2),VLOOKUP($D7-$V7,'Lomo Spill Patterns'!$P$3:$AD$108,T$2))</f>
        <v>1</v>
      </c>
      <c r="U7" s="119">
        <f>IF($B7=$AF$2,VLOOKUP($D7-$V7,'Lomo Spill Patterns'!$A$3:$O$108,U$2),VLOOKUP($D7-$V7,'Lomo Spill Patterns'!$P$3:$AD$108,U$2))</f>
        <v>1</v>
      </c>
      <c r="V7" s="120">
        <f>VLOOKUP(F7,'Lomo RSW'!$B$2:$D$12,3)/1000</f>
        <v>7.17</v>
      </c>
      <c r="W7" s="121">
        <f>IF(O7="R",VLOOKUP($F7,$AI$21:$AJ$27,2),VLOOKUP(O7,'Lomo Spill Patterns'!$AH$2:$AI$24,2))</f>
        <v>0</v>
      </c>
      <c r="X7" s="121">
        <f>IF(P7="R",VLOOKUP($F7,$AI$21:$AJ$27,2),VLOOKUP(P7,'Lomo Spill Patterns'!$AH$2:$AI$24,2))</f>
        <v>9.6</v>
      </c>
      <c r="Y7" s="121">
        <f>IF(Q7="R",VLOOKUP($F7,$AI$21:$AJ$27,2),VLOOKUP(Q7,'Lomo Spill Patterns'!$AH$2:$AI$24,2))</f>
        <v>1.8</v>
      </c>
      <c r="Z7" s="121">
        <f>IF(R7="R",VLOOKUP($F7,$AI$21:$AJ$27,2),VLOOKUP(R7,'Lomo Spill Patterns'!$AH$2:$AI$24,2))</f>
        <v>1.8</v>
      </c>
      <c r="AA7" s="121">
        <f>IF(S7="R",VLOOKUP($F7,$AI$21:$AJ$27,2),VLOOKUP(S7,'Lomo Spill Patterns'!$AH$2:$AI$24,2))</f>
        <v>1.8</v>
      </c>
      <c r="AB7" s="121">
        <f>IF(T7="R",VLOOKUP($F7,$AI$21:$AJ$27,2),VLOOKUP(T7,'Lomo Spill Patterns'!$AH$2:$AI$24,2))</f>
        <v>1.8</v>
      </c>
      <c r="AC7" s="196">
        <f>IF(U7="R",VLOOKUP($F7,$AI$21:$AJ$27,2),VLOOKUP(U7,'Lomo Spill Patterns'!$AH$2:$AI$24,2))</f>
        <v>1.8</v>
      </c>
      <c r="AD7" s="197">
        <f t="shared" ref="AD7:AD27" si="3">SUM(V7:AC7)</f>
        <v>25.770000000000003</v>
      </c>
      <c r="AE7" s="197">
        <f t="shared" si="2"/>
        <v>74.77000000000001</v>
      </c>
      <c r="AF7" s="259" t="s">
        <v>50</v>
      </c>
      <c r="AG7" s="74"/>
    </row>
    <row r="8" spans="1:42">
      <c r="A8" s="104">
        <v>4</v>
      </c>
      <c r="B8" s="105" t="s">
        <v>28</v>
      </c>
      <c r="C8" s="247">
        <v>75</v>
      </c>
      <c r="D8" s="254">
        <v>32</v>
      </c>
      <c r="E8" s="107">
        <f t="shared" si="0"/>
        <v>43</v>
      </c>
      <c r="F8" s="76">
        <v>537.5</v>
      </c>
      <c r="G8" s="76">
        <f t="shared" si="1"/>
        <v>438.57687499999997</v>
      </c>
      <c r="H8" s="83">
        <f>VLOOKUP($E8,'Lomo Units'!$A$13:$G$118,2)</f>
        <v>0</v>
      </c>
      <c r="I8" s="76">
        <f>VLOOKUP($E8,'Lomo Units'!$A$13:$G$118,3)</f>
        <v>15</v>
      </c>
      <c r="J8" s="76">
        <f>VLOOKUP($E8,'Lomo Units'!$A$13:$G$118,4)</f>
        <v>14</v>
      </c>
      <c r="K8" s="76">
        <f>VLOOKUP($E8,'Lomo Units'!$A$13:$G$118,5)</f>
        <v>14</v>
      </c>
      <c r="L8" s="76">
        <f>VLOOKUP($E8,'Lomo Units'!$A$13:$G$118,6)</f>
        <v>0</v>
      </c>
      <c r="M8" s="77">
        <f>VLOOKUP($E8,'Lomo Units'!$A$13:$G$118,7)</f>
        <v>0</v>
      </c>
      <c r="N8" s="78" t="s">
        <v>37</v>
      </c>
      <c r="O8" s="69">
        <f>IF($B8=$AF$2,VLOOKUP($D8-$V8,'Lomo Spill Patterns'!$A$3:$O$108,O$2),VLOOKUP($D8-$V8,'Lomo Spill Patterns'!$P$3:$AD$108,O$2))</f>
        <v>2</v>
      </c>
      <c r="P8" s="69">
        <f>IF($B8=$AF$2,VLOOKUP($D8-$V8,'Lomo Spill Patterns'!$A$3:$O$108,P$2),VLOOKUP($D8-$V8,'Lomo Spill Patterns'!$P$3:$AD$108,P$2))</f>
        <v>3</v>
      </c>
      <c r="Q8" s="69">
        <f>IF($B8=$AF$2,VLOOKUP($D8-$V8,'Lomo Spill Patterns'!$A$3:$O$108,Q$2),VLOOKUP($D8-$V8,'Lomo Spill Patterns'!$P$3:$AD$108,Q$2))</f>
        <v>2</v>
      </c>
      <c r="R8" s="69">
        <f>IF($B8=$AF$2,VLOOKUP($D8-$V8,'Lomo Spill Patterns'!$A$3:$O$108,R$2),VLOOKUP($D8-$V8,'Lomo Spill Patterns'!$P$3:$AD$108,R$2))</f>
        <v>2</v>
      </c>
      <c r="S8" s="69">
        <f>IF($B8=$AF$2,VLOOKUP($D8-$V8,'Lomo Spill Patterns'!$A$3:$O$108,S$2),VLOOKUP($D8-$V8,'Lomo Spill Patterns'!$P$3:$AD$108,S$2))</f>
        <v>2</v>
      </c>
      <c r="T8" s="69">
        <f>IF($B8=$AF$2,VLOOKUP($D8-$V8,'Lomo Spill Patterns'!$A$3:$O$108,T$2),VLOOKUP($D8-$V8,'Lomo Spill Patterns'!$P$3:$AD$108,T$2))</f>
        <v>2</v>
      </c>
      <c r="U8" s="70">
        <f>IF($B8=$AF$2,VLOOKUP($D8-$V8,'Lomo Spill Patterns'!$A$3:$O$108,U$2),VLOOKUP($D8-$V8,'Lomo Spill Patterns'!$P$3:$AD$108,U$2))</f>
        <v>2</v>
      </c>
      <c r="V8" s="84">
        <f>VLOOKUP(F8,'Lomo RSW'!$B$2:$D$12,3)/1000</f>
        <v>7.17</v>
      </c>
      <c r="W8" s="81">
        <f>IF(O8="R",VLOOKUP($F8,$AI$21:$AJ$27,2),VLOOKUP(O8,'Lomo Spill Patterns'!$AH$2:$AI$24,2))</f>
        <v>3.3</v>
      </c>
      <c r="X8" s="81">
        <f>IF(P8="R",VLOOKUP($F8,$AI$21:$AJ$27,2),VLOOKUP(P8,'Lomo Spill Patterns'!$AH$2:$AI$24,2))</f>
        <v>4.8</v>
      </c>
      <c r="Y8" s="81">
        <f>IF(Q8="R",VLOOKUP($F8,$AI$21:$AJ$27,2),VLOOKUP(Q8,'Lomo Spill Patterns'!$AH$2:$AI$24,2))</f>
        <v>3.3</v>
      </c>
      <c r="Z8" s="81">
        <f>IF(R8="R",VLOOKUP($F8,$AI$21:$AJ$27,2),VLOOKUP(R8,'Lomo Spill Patterns'!$AH$2:$AI$24,2))</f>
        <v>3.3</v>
      </c>
      <c r="AA8" s="81">
        <f>IF(S8="R",VLOOKUP($F8,$AI$21:$AJ$27,2),VLOOKUP(S8,'Lomo Spill Patterns'!$AH$2:$AI$24,2))</f>
        <v>3.3</v>
      </c>
      <c r="AB8" s="81">
        <f>IF(T8="R",VLOOKUP($F8,$AI$21:$AJ$27,2),VLOOKUP(T8,'Lomo Spill Patterns'!$AH$2:$AI$24,2))</f>
        <v>3.3</v>
      </c>
      <c r="AC8" s="82">
        <f>IF(U8="R",VLOOKUP($F8,$AI$21:$AJ$27,2),VLOOKUP(U8,'Lomo Spill Patterns'!$AH$2:$AI$24,2))</f>
        <v>3.3</v>
      </c>
      <c r="AD8" s="198">
        <f t="shared" si="3"/>
        <v>31.770000000000003</v>
      </c>
      <c r="AE8" s="198">
        <f t="shared" si="2"/>
        <v>74.77000000000001</v>
      </c>
      <c r="AF8" s="260" t="s">
        <v>53</v>
      </c>
      <c r="AG8" s="74"/>
    </row>
    <row r="9" spans="1:42">
      <c r="A9" s="104">
        <v>5</v>
      </c>
      <c r="B9" s="105" t="s">
        <v>28</v>
      </c>
      <c r="C9" s="247">
        <v>75</v>
      </c>
      <c r="D9" s="254">
        <v>37</v>
      </c>
      <c r="E9" s="107">
        <f t="shared" si="0"/>
        <v>38</v>
      </c>
      <c r="F9" s="76">
        <v>537.5</v>
      </c>
      <c r="G9" s="76">
        <f t="shared" si="1"/>
        <v>438.57687499999997</v>
      </c>
      <c r="H9" s="83">
        <f>VLOOKUP($E9,'Lomo Units'!$A$13:$G$118,2)</f>
        <v>0</v>
      </c>
      <c r="I9" s="76">
        <f>VLOOKUP($E9,'Lomo Units'!$A$13:$G$118,3)</f>
        <v>12</v>
      </c>
      <c r="J9" s="76">
        <f>VLOOKUP($E9,'Lomo Units'!$A$13:$G$118,4)</f>
        <v>12</v>
      </c>
      <c r="K9" s="76">
        <f>VLOOKUP($E9,'Lomo Units'!$A$13:$G$118,5)</f>
        <v>14</v>
      </c>
      <c r="L9" s="76">
        <f>VLOOKUP($E9,'Lomo Units'!$A$13:$G$118,6)</f>
        <v>0</v>
      </c>
      <c r="M9" s="77">
        <f>VLOOKUP($E9,'Lomo Units'!$A$13:$G$118,7)</f>
        <v>0</v>
      </c>
      <c r="N9" s="78" t="s">
        <v>37</v>
      </c>
      <c r="O9" s="69">
        <f>IF($B9=$AF$2,VLOOKUP($D9-$V9,'Lomo Spill Patterns'!$A$3:$O$108,O$2),VLOOKUP($D9-$V9,'Lomo Spill Patterns'!$P$3:$AD$108,O$2))</f>
        <v>2</v>
      </c>
      <c r="P9" s="69">
        <f>IF($B9=$AF$2,VLOOKUP($D9-$V9,'Lomo Spill Patterns'!$A$3:$O$108,P$2),VLOOKUP($D9-$V9,'Lomo Spill Patterns'!$P$3:$AD$108,P$2))</f>
        <v>3</v>
      </c>
      <c r="Q9" s="199">
        <f>IF($B9=$AF$2,VLOOKUP($D9-$V9,'Lomo Spill Patterns'!$A$3:$O$108,Q$2),VLOOKUP($D9-$V9,'Lomo Spill Patterns'!$P$3:$AD$108,Q$2))</f>
        <v>3</v>
      </c>
      <c r="R9" s="69">
        <f>IF($B9=$AF$2,VLOOKUP($D9-$V9,'Lomo Spill Patterns'!$A$3:$O$108,R$2),VLOOKUP($D9-$V9,'Lomo Spill Patterns'!$P$3:$AD$108,R$2))</f>
        <v>2</v>
      </c>
      <c r="S9" s="69">
        <f>IF($B9=$AF$2,VLOOKUP($D9-$V9,'Lomo Spill Patterns'!$A$3:$O$108,S$2),VLOOKUP($D9-$V9,'Lomo Spill Patterns'!$P$3:$AD$108,S$2))</f>
        <v>3</v>
      </c>
      <c r="T9" s="69">
        <f>IF($B9=$AF$2,VLOOKUP($D9-$V9,'Lomo Spill Patterns'!$A$3:$O$108,T$2),VLOOKUP($D9-$V9,'Lomo Spill Patterns'!$P$3:$AD$108,T$2))</f>
        <v>3</v>
      </c>
      <c r="U9" s="70">
        <f>IF($B9=$AF$2,VLOOKUP($D9-$V9,'Lomo Spill Patterns'!$A$3:$O$108,U$2),VLOOKUP($D9-$V9,'Lomo Spill Patterns'!$P$3:$AD$108,U$2))</f>
        <v>2</v>
      </c>
      <c r="V9" s="79">
        <f>VLOOKUP(F9,'Lomo RSW'!$B$2:$D$12,3)/1000</f>
        <v>7.17</v>
      </c>
      <c r="W9" s="80">
        <f>IF(O9="R",VLOOKUP($F9,$AI$21:$AJ$27,2),VLOOKUP(O9,'Lomo Spill Patterns'!$AH$2:$AI$24,2))</f>
        <v>3.3</v>
      </c>
      <c r="X9" s="81">
        <f>IF(P9="R",VLOOKUP($F9,$AI$21:$AJ$27,2),VLOOKUP(P9,'Lomo Spill Patterns'!$AH$2:$AI$24,2))</f>
        <v>4.8</v>
      </c>
      <c r="Y9" s="81">
        <f>IF(Q9="R",VLOOKUP($F9,$AI$21:$AJ$27,2),VLOOKUP(Q9,'Lomo Spill Patterns'!$AH$2:$AI$24,2))</f>
        <v>4.8</v>
      </c>
      <c r="Z9" s="81">
        <f>IF(R9="R",VLOOKUP($F9,$AI$21:$AJ$27,2),VLOOKUP(R9,'Lomo Spill Patterns'!$AH$2:$AI$24,2))</f>
        <v>3.3</v>
      </c>
      <c r="AA9" s="81">
        <f>IF(S9="R",VLOOKUP($F9,$AI$21:$AJ$27,2),VLOOKUP(S9,'Lomo Spill Patterns'!$AH$2:$AI$24,2))</f>
        <v>4.8</v>
      </c>
      <c r="AB9" s="81">
        <f>IF(T9="R",VLOOKUP($F9,$AI$21:$AJ$27,2),VLOOKUP(T9,'Lomo Spill Patterns'!$AH$2:$AI$24,2))</f>
        <v>4.8</v>
      </c>
      <c r="AC9" s="82">
        <f>IF(U9="R",VLOOKUP($F9,$AI$21:$AJ$27,2),VLOOKUP(U9,'Lomo Spill Patterns'!$AH$2:$AI$24,2))</f>
        <v>3.3</v>
      </c>
      <c r="AD9" s="198">
        <f t="shared" si="3"/>
        <v>36.269999999999996</v>
      </c>
      <c r="AE9" s="198">
        <f t="shared" si="2"/>
        <v>74.27</v>
      </c>
      <c r="AF9" s="260" t="s">
        <v>54</v>
      </c>
      <c r="AI9" s="50"/>
      <c r="AK9" s="96"/>
      <c r="AL9" s="96"/>
      <c r="AM9" s="96"/>
      <c r="AN9" s="96"/>
      <c r="AO9" s="96"/>
      <c r="AP9" s="96"/>
    </row>
    <row r="10" spans="1:42" ht="12.75" hidden="1" customHeight="1">
      <c r="A10" s="104"/>
      <c r="B10" s="200"/>
      <c r="C10" s="247">
        <v>50</v>
      </c>
      <c r="D10" s="254">
        <v>39</v>
      </c>
      <c r="E10" s="107">
        <f t="shared" si="0"/>
        <v>11</v>
      </c>
      <c r="F10" s="76">
        <v>537.5</v>
      </c>
      <c r="G10" s="76">
        <f t="shared" si="1"/>
        <v>437.755</v>
      </c>
      <c r="H10" s="83">
        <f>VLOOKUP($E10,'Lomo Units'!$A$13:$G$118,2)</f>
        <v>0</v>
      </c>
      <c r="I10" s="76">
        <f>VLOOKUP($E10,'Lomo Units'!$A$13:$G$118,3)</f>
        <v>11</v>
      </c>
      <c r="J10" s="76">
        <f>VLOOKUP($E10,'Lomo Units'!$A$13:$G$118,4)</f>
        <v>0</v>
      </c>
      <c r="K10" s="76">
        <f>VLOOKUP($E10,'Lomo Units'!$A$13:$G$118,5)</f>
        <v>0</v>
      </c>
      <c r="L10" s="76">
        <f>VLOOKUP($E10,'Lomo Units'!$A$13:$G$118,6)</f>
        <v>0</v>
      </c>
      <c r="M10" s="77">
        <f>VLOOKUP($E10,'Lomo Units'!$A$13:$G$118,7)</f>
        <v>0</v>
      </c>
      <c r="N10" s="201" t="s">
        <v>37</v>
      </c>
      <c r="O10" s="76">
        <f>IF($B10=$AF$2,VLOOKUP($D10-$V10,'Lomo Spill Patterns'!$A$3:$O$108,O$2),VLOOKUP($D10-$V10,'Lomo Spill Patterns'!$P$3:$AD$108,O$2))</f>
        <v>2</v>
      </c>
      <c r="P10" s="69">
        <f>IF($B10=$AF$2,VLOOKUP($D10-$V10,'Lomo Spill Patterns'!$A$3:$O$108,P$2),VLOOKUP($D10-$V10,'Lomo Spill Patterns'!$P$3:$AD$108,P$2))</f>
        <v>3</v>
      </c>
      <c r="Q10" s="76">
        <f>IF($B10=$AF$2,VLOOKUP($D10-$V10,'Lomo Spill Patterns'!$A$3:$O$108,Q$2),VLOOKUP($D10-$V10,'Lomo Spill Patterns'!$P$3:$AD$108,Q$2))</f>
        <v>3</v>
      </c>
      <c r="R10" s="69">
        <f>IF($B10=$AF$2,VLOOKUP($D10-$V10,'Lomo Spill Patterns'!$A$3:$O$108,R$2),VLOOKUP($D10-$V10,'Lomo Spill Patterns'!$P$3:$AD$108,R$2))</f>
        <v>3</v>
      </c>
      <c r="S10" s="69">
        <f>IF($B10=$AF$2,VLOOKUP($D10-$V10,'Lomo Spill Patterns'!$A$3:$O$108,S$2),VLOOKUP($D10-$V10,'Lomo Spill Patterns'!$P$3:$AD$108,S$2))</f>
        <v>3</v>
      </c>
      <c r="T10" s="69">
        <f>IF($B10=$AF$2,VLOOKUP($D10-$V10,'Lomo Spill Patterns'!$A$3:$O$108,T$2),VLOOKUP($D10-$V10,'Lomo Spill Patterns'!$P$3:$AD$108,T$2))</f>
        <v>3</v>
      </c>
      <c r="U10" s="70">
        <f>IF($B10=$AF$2,VLOOKUP($D10-$V10,'Lomo Spill Patterns'!$A$3:$O$108,U$2),VLOOKUP($D10-$V10,'Lomo Spill Patterns'!$P$3:$AD$108,U$2))</f>
        <v>2</v>
      </c>
      <c r="V10" s="79">
        <f>VLOOKUP(F10,'Lomo RSW'!$B$2:$D$12,3)/1000</f>
        <v>7.17</v>
      </c>
      <c r="W10" s="80">
        <f>IF(O10="R",VLOOKUP($F10,$AI$21:$AJ$27,2),VLOOKUP(O10,'Lomo Spill Patterns'!$AH$2:$AI$24,2))</f>
        <v>3.3</v>
      </c>
      <c r="X10" s="81">
        <f>IF(P10="R",VLOOKUP($F10,$AI$21:$AJ$27,2),VLOOKUP(P10,'Lomo Spill Patterns'!$AH$2:$AI$24,2))</f>
        <v>4.8</v>
      </c>
      <c r="Y10" s="81">
        <f>IF(Q10="R",VLOOKUP($F10,$AI$21:$AJ$27,2),VLOOKUP(Q10,'Lomo Spill Patterns'!$AH$2:$AI$24,2))</f>
        <v>4.8</v>
      </c>
      <c r="Z10" s="81">
        <f>IF(R10="R",VLOOKUP($F10,$AI$21:$AJ$27,2),VLOOKUP(R10,'Lomo Spill Patterns'!$AH$2:$AI$24,2))</f>
        <v>4.8</v>
      </c>
      <c r="AA10" s="81">
        <f>IF(S10="R",VLOOKUP($F10,$AI$21:$AJ$27,2),VLOOKUP(S10,'Lomo Spill Patterns'!$AH$2:$AI$24,2))</f>
        <v>4.8</v>
      </c>
      <c r="AB10" s="81">
        <f>IF(T10="R",VLOOKUP($F10,$AI$21:$AJ$27,2),VLOOKUP(T10,'Lomo Spill Patterns'!$AH$2:$AI$24,2))</f>
        <v>4.8</v>
      </c>
      <c r="AC10" s="108">
        <f>IF(U10="R",VLOOKUP($F10,$AI$21:$AJ$27,2),VLOOKUP(U10,'Lomo Spill Patterns'!$AH$2:$AI$24,2))</f>
        <v>3.3</v>
      </c>
      <c r="AD10" s="202">
        <f t="shared" si="3"/>
        <v>37.769999999999996</v>
      </c>
      <c r="AE10" s="202">
        <f t="shared" si="2"/>
        <v>48.769999999999996</v>
      </c>
      <c r="AF10" s="261" t="s">
        <v>53</v>
      </c>
      <c r="AI10" s="50"/>
      <c r="AK10" s="96"/>
      <c r="AL10" s="96"/>
      <c r="AM10" s="96"/>
      <c r="AN10" s="103"/>
      <c r="AO10" s="103"/>
      <c r="AP10" s="103"/>
    </row>
    <row r="11" spans="1:42" ht="12.75" customHeight="1" thickBot="1">
      <c r="A11" s="85">
        <v>6</v>
      </c>
      <c r="B11" s="86" t="s">
        <v>28</v>
      </c>
      <c r="C11" s="246">
        <v>75</v>
      </c>
      <c r="D11" s="253">
        <v>43</v>
      </c>
      <c r="E11" s="88">
        <f t="shared" si="0"/>
        <v>32</v>
      </c>
      <c r="F11" s="89">
        <v>537.5</v>
      </c>
      <c r="G11" s="89">
        <f t="shared" si="1"/>
        <v>438.57687499999997</v>
      </c>
      <c r="H11" s="90">
        <f>VLOOKUP($E11,'Lomo Units'!$A$13:$G$118,2)</f>
        <v>0</v>
      </c>
      <c r="I11" s="89">
        <f>VLOOKUP($E11,'Lomo Units'!$A$13:$G$118,3)</f>
        <v>16</v>
      </c>
      <c r="J11" s="89">
        <f>VLOOKUP($E11,'Lomo Units'!$A$13:$G$118,4)</f>
        <v>16</v>
      </c>
      <c r="K11" s="89">
        <f>VLOOKUP($E11,'Lomo Units'!$A$13:$G$118,5)</f>
        <v>0</v>
      </c>
      <c r="L11" s="89">
        <f>VLOOKUP($E11,'Lomo Units'!$A$13:$G$118,6)</f>
        <v>0</v>
      </c>
      <c r="M11" s="91">
        <f>VLOOKUP($E11,'Lomo Units'!$A$13:$G$118,7)</f>
        <v>0</v>
      </c>
      <c r="N11" s="111" t="s">
        <v>37</v>
      </c>
      <c r="O11" s="112">
        <f>IF($B11=$AF$2,VLOOKUP($D11-$V11,'Lomo Spill Patterns'!$A$3:$O$108,O$2),VLOOKUP($D11-$V11,'Lomo Spill Patterns'!$P$3:$AD$108,O$2))</f>
        <v>3</v>
      </c>
      <c r="P11" s="112">
        <f>IF($B11=$AF$2,VLOOKUP($D11-$V11,'Lomo Spill Patterns'!$A$3:$O$108,P$2),VLOOKUP($D11-$V11,'Lomo Spill Patterns'!$P$3:$AD$108,P$2))</f>
        <v>4</v>
      </c>
      <c r="Q11" s="112">
        <f>IF($B11=$AF$2,VLOOKUP($D11-$V11,'Lomo Spill Patterns'!$A$3:$O$108,Q$2),VLOOKUP($D11-$V11,'Lomo Spill Patterns'!$P$3:$AD$108,Q$2))</f>
        <v>3</v>
      </c>
      <c r="R11" s="112">
        <f>IF($B11=$AF$2,VLOOKUP($D11-$V11,'Lomo Spill Patterns'!$A$3:$O$108,R$2),VLOOKUP($D11-$V11,'Lomo Spill Patterns'!$P$3:$AD$108,R$2))</f>
        <v>3</v>
      </c>
      <c r="S11" s="112">
        <f>IF($B11=$AF$2,VLOOKUP($D11-$V11,'Lomo Spill Patterns'!$A$3:$O$108,S$2),VLOOKUP($D11-$V11,'Lomo Spill Patterns'!$P$3:$AD$108,S$2))</f>
        <v>3</v>
      </c>
      <c r="T11" s="112">
        <f>IF($B11=$AF$2,VLOOKUP($D11-$V11,'Lomo Spill Patterns'!$A$3:$O$108,T$2),VLOOKUP($D11-$V11,'Lomo Spill Patterns'!$P$3:$AD$108,T$2))</f>
        <v>3</v>
      </c>
      <c r="U11" s="113">
        <f>IF($B11=$AF$2,VLOOKUP($D11-$V11,'Lomo Spill Patterns'!$A$3:$O$108,U$2),VLOOKUP($D11-$V11,'Lomo Spill Patterns'!$P$3:$AD$108,U$2))</f>
        <v>3</v>
      </c>
      <c r="V11" s="92">
        <f>VLOOKUP(F11,'Lomo RSW'!$B$2:$D$12,3)/1000</f>
        <v>7.17</v>
      </c>
      <c r="W11" s="93">
        <f>IF(O11="R",VLOOKUP($F11,$AI$21:$AJ$27,2),VLOOKUP(O11,'Lomo Spill Patterns'!$AH$2:$AI$24,2))</f>
        <v>4.8</v>
      </c>
      <c r="X11" s="94">
        <f>IF(P11="R",VLOOKUP($F11,$AI$21:$AJ$27,2),VLOOKUP(P11,'Lomo Spill Patterns'!$AH$2:$AI$24,2))</f>
        <v>6.2</v>
      </c>
      <c r="Y11" s="94">
        <f>IF(Q11="R",VLOOKUP($F11,$AI$21:$AJ$27,2),VLOOKUP(Q11,'Lomo Spill Patterns'!$AH$2:$AI$24,2))</f>
        <v>4.8</v>
      </c>
      <c r="Z11" s="94">
        <f>IF(R11="R",VLOOKUP($F11,$AI$21:$AJ$27,2),VLOOKUP(R11,'Lomo Spill Patterns'!$AH$2:$AI$24,2))</f>
        <v>4.8</v>
      </c>
      <c r="AA11" s="94">
        <f>IF(S11="R",VLOOKUP($F11,$AI$21:$AJ$27,2),VLOOKUP(S11,'Lomo Spill Patterns'!$AH$2:$AI$24,2))</f>
        <v>4.8</v>
      </c>
      <c r="AB11" s="94">
        <f>IF(T11="R",VLOOKUP($F11,$AI$21:$AJ$27,2),VLOOKUP(T11,'Lomo Spill Patterns'!$AH$2:$AI$24,2))</f>
        <v>4.8</v>
      </c>
      <c r="AC11" s="114">
        <f>IF(U11="R",VLOOKUP($F11,$AI$21:$AJ$27,2),VLOOKUP(U11,'Lomo Spill Patterns'!$AH$2:$AI$24,2))</f>
        <v>4.8</v>
      </c>
      <c r="AD11" s="86">
        <f t="shared" si="3"/>
        <v>42.169999999999995</v>
      </c>
      <c r="AE11" s="188">
        <f t="shared" si="2"/>
        <v>74.169999999999987</v>
      </c>
      <c r="AF11" s="190" t="s">
        <v>55</v>
      </c>
      <c r="AI11" s="50"/>
      <c r="AJ11" s="50"/>
      <c r="AK11" s="96"/>
      <c r="AL11" s="96"/>
      <c r="AM11" s="96"/>
      <c r="AN11" s="96"/>
      <c r="AO11" s="96"/>
      <c r="AP11" s="96"/>
    </row>
    <row r="12" spans="1:42" ht="12.75" customHeight="1">
      <c r="A12" s="203">
        <v>7</v>
      </c>
      <c r="B12" s="204" t="s">
        <v>27</v>
      </c>
      <c r="C12" s="248">
        <v>100</v>
      </c>
      <c r="D12" s="255">
        <v>26</v>
      </c>
      <c r="E12" s="205">
        <f t="shared" si="0"/>
        <v>74</v>
      </c>
      <c r="F12" s="206">
        <v>537.5</v>
      </c>
      <c r="G12" s="206">
        <f t="shared" si="1"/>
        <v>439.69499999999999</v>
      </c>
      <c r="H12" s="207">
        <f>VLOOKUP($E12,'Lomo Units'!$A$13:$G$118,2)</f>
        <v>0</v>
      </c>
      <c r="I12" s="206">
        <f>VLOOKUP($E12,'Lomo Units'!$A$13:$G$118,3)</f>
        <v>15</v>
      </c>
      <c r="J12" s="206">
        <f>VLOOKUP($E12,'Lomo Units'!$A$13:$G$118,4)</f>
        <v>15</v>
      </c>
      <c r="K12" s="206">
        <f>VLOOKUP($E12,'Lomo Units'!$A$13:$G$118,5)</f>
        <v>15</v>
      </c>
      <c r="L12" s="206">
        <f>VLOOKUP($E12,'Lomo Units'!$A$13:$G$118,6)</f>
        <v>15</v>
      </c>
      <c r="M12" s="208">
        <f>VLOOKUP($E12,'Lomo Units'!$A$13:$G$118,7)</f>
        <v>14</v>
      </c>
      <c r="N12" s="209" t="s">
        <v>37</v>
      </c>
      <c r="O12" s="210">
        <f>IF($B12=$AF$2,VLOOKUP($D12-$V12,'Lomo Spill Patterns'!$A$3:$O$108,O$2),VLOOKUP($D12-$V12,'Lomo Spill Patterns'!$P$3:$AD$108,O$2))</f>
        <v>0</v>
      </c>
      <c r="P12" s="210">
        <f>IF($B12=$AF$2,VLOOKUP($D12-$V12,'Lomo Spill Patterns'!$A$3:$O$108,P$2),VLOOKUP($D12-$V12,'Lomo Spill Patterns'!$P$3:$AD$108,P$2))</f>
        <v>6</v>
      </c>
      <c r="Q12" s="210">
        <f>IF($B12=$AF$2,VLOOKUP($D12-$V12,'Lomo Spill Patterns'!$A$3:$O$108,Q$2),VLOOKUP($D12-$V12,'Lomo Spill Patterns'!$P$3:$AD$108,Q$2))</f>
        <v>1</v>
      </c>
      <c r="R12" s="210">
        <f>IF($B12=$AF$2,VLOOKUP($D12-$V12,'Lomo Spill Patterns'!$A$3:$O$108,R$2),VLOOKUP($D12-$V12,'Lomo Spill Patterns'!$P$3:$AD$108,R$2))</f>
        <v>1</v>
      </c>
      <c r="S12" s="210">
        <f>IF($B12=$AF$2,VLOOKUP($D12-$V12,'Lomo Spill Patterns'!$A$3:$O$108,S$2),VLOOKUP($D12-$V12,'Lomo Spill Patterns'!$P$3:$AD$108,S$2))</f>
        <v>1</v>
      </c>
      <c r="T12" s="210">
        <f>IF($B12=$AF$2,VLOOKUP($D12-$V12,'Lomo Spill Patterns'!$A$3:$O$108,T$2),VLOOKUP($D12-$V12,'Lomo Spill Patterns'!$P$3:$AD$108,T$2))</f>
        <v>1</v>
      </c>
      <c r="U12" s="211">
        <f>IF($B12=$AF$2,VLOOKUP($D12-$V12,'Lomo Spill Patterns'!$A$3:$O$108,U$2),VLOOKUP($D12-$V12,'Lomo Spill Patterns'!$P$3:$AD$108,U$2))</f>
        <v>1</v>
      </c>
      <c r="V12" s="212">
        <f>VLOOKUP(F12,'Lomo RSW'!$B$2:$D$12,3)/1000</f>
        <v>7.17</v>
      </c>
      <c r="W12" s="213">
        <f>IF(O12="R",VLOOKUP($F12,$AI$21:$AJ$27,2),VLOOKUP(O12,'Lomo Spill Patterns'!$AH$2:$AI$24,2))</f>
        <v>0</v>
      </c>
      <c r="X12" s="213">
        <f>IF(P12="R",VLOOKUP($F12,$AI$21:$AJ$27,2),VLOOKUP(P12,'Lomo Spill Patterns'!$AH$2:$AI$24,2))</f>
        <v>9.6</v>
      </c>
      <c r="Y12" s="213">
        <f>IF(Q12="R",VLOOKUP($F12,$AI$21:$AJ$27,2),VLOOKUP(Q12,'Lomo Spill Patterns'!$AH$2:$AI$24,2))</f>
        <v>1.8</v>
      </c>
      <c r="Z12" s="213">
        <f>IF(R12="R",VLOOKUP($F12,$AI$21:$AJ$27,2),VLOOKUP(R12,'Lomo Spill Patterns'!$AH$2:$AI$24,2))</f>
        <v>1.8</v>
      </c>
      <c r="AA12" s="213">
        <f>IF(S12="R",VLOOKUP($F12,$AI$21:$AJ$27,2),VLOOKUP(S12,'Lomo Spill Patterns'!$AH$2:$AI$24,2))</f>
        <v>1.8</v>
      </c>
      <c r="AB12" s="213">
        <f>IF(T12="R",VLOOKUP($F12,$AI$21:$AJ$27,2),VLOOKUP(T12,'Lomo Spill Patterns'!$AH$2:$AI$24,2))</f>
        <v>1.8</v>
      </c>
      <c r="AC12" s="214">
        <f>IF(U12="R",VLOOKUP($F12,$AI$21:$AJ$27,2),VLOOKUP(U12,'Lomo Spill Patterns'!$AH$2:$AI$24,2))</f>
        <v>1.8</v>
      </c>
      <c r="AD12" s="204">
        <f t="shared" si="3"/>
        <v>25.770000000000003</v>
      </c>
      <c r="AE12" s="215">
        <f t="shared" si="2"/>
        <v>99.77000000000001</v>
      </c>
      <c r="AF12" s="259" t="s">
        <v>51</v>
      </c>
    </row>
    <row r="13" spans="1:42" ht="12.75" customHeight="1">
      <c r="A13" s="216">
        <v>8</v>
      </c>
      <c r="B13" s="217" t="s">
        <v>28</v>
      </c>
      <c r="C13" s="249">
        <v>100</v>
      </c>
      <c r="D13" s="256">
        <v>32</v>
      </c>
      <c r="E13" s="218">
        <f t="shared" si="0"/>
        <v>68</v>
      </c>
      <c r="F13" s="219">
        <v>537.5</v>
      </c>
      <c r="G13" s="219">
        <f t="shared" si="1"/>
        <v>439.69499999999999</v>
      </c>
      <c r="H13" s="220">
        <f>VLOOKUP($E13,'Lomo Units'!$A$13:$G$118,2)</f>
        <v>0</v>
      </c>
      <c r="I13" s="219">
        <f>VLOOKUP($E13,'Lomo Units'!$A$13:$G$118,3)</f>
        <v>13</v>
      </c>
      <c r="J13" s="219">
        <f>VLOOKUP($E13,'Lomo Units'!$A$13:$G$118,4)</f>
        <v>13</v>
      </c>
      <c r="K13" s="219">
        <f>VLOOKUP($E13,'Lomo Units'!$A$13:$G$118,5)</f>
        <v>14</v>
      </c>
      <c r="L13" s="219">
        <f>VLOOKUP($E13,'Lomo Units'!$A$13:$G$118,6)</f>
        <v>14</v>
      </c>
      <c r="M13" s="221">
        <f>VLOOKUP($E13,'Lomo Units'!$A$13:$G$118,7)</f>
        <v>14</v>
      </c>
      <c r="N13" s="222" t="s">
        <v>37</v>
      </c>
      <c r="O13" s="223">
        <f>IF($B13=$AF$2,VLOOKUP($D13-$V13,'Lomo Spill Patterns'!$A$3:$O$108,O$2),VLOOKUP($D13-$V13,'Lomo Spill Patterns'!$P$3:$AD$108,O$2))</f>
        <v>2</v>
      </c>
      <c r="P13" s="223">
        <f>IF($B13=$AF$2,VLOOKUP($D13-$V13,'Lomo Spill Patterns'!$A$3:$O$108,P$2),VLOOKUP($D13-$V13,'Lomo Spill Patterns'!$P$3:$AD$108,P$2))</f>
        <v>3</v>
      </c>
      <c r="Q13" s="223">
        <f>IF($B13=$AF$2,VLOOKUP($D13-$V13,'Lomo Spill Patterns'!$A$3:$O$108,Q$2),VLOOKUP($D13-$V13,'Lomo Spill Patterns'!$P$3:$AD$108,Q$2))</f>
        <v>2</v>
      </c>
      <c r="R13" s="223">
        <f>IF($B13=$AF$2,VLOOKUP($D13-$V13,'Lomo Spill Patterns'!$A$3:$O$108,R$2),VLOOKUP($D13-$V13,'Lomo Spill Patterns'!$P$3:$AD$108,R$2))</f>
        <v>2</v>
      </c>
      <c r="S13" s="223">
        <f>IF($B13=$AF$2,VLOOKUP($D13-$V13,'Lomo Spill Patterns'!$A$3:$O$108,S$2),VLOOKUP($D13-$V13,'Lomo Spill Patterns'!$P$3:$AD$108,S$2))</f>
        <v>2</v>
      </c>
      <c r="T13" s="223">
        <f>IF($B13=$AF$2,VLOOKUP($D13-$V13,'Lomo Spill Patterns'!$A$3:$O$108,T$2),VLOOKUP($D13-$V13,'Lomo Spill Patterns'!$P$3:$AD$108,T$2))</f>
        <v>2</v>
      </c>
      <c r="U13" s="224">
        <f>IF($B13=$AF$2,VLOOKUP($D13-$V13,'Lomo Spill Patterns'!$A$3:$O$108,U$2),VLOOKUP($D13-$V13,'Lomo Spill Patterns'!$P$3:$AD$108,U$2))</f>
        <v>2</v>
      </c>
      <c r="V13" s="225">
        <f>VLOOKUP(F13,'Lomo RSW'!$B$2:$D$12,3)/1000</f>
        <v>7.17</v>
      </c>
      <c r="W13" s="226">
        <f>IF(O13="R",VLOOKUP($F13,$AI$21:$AJ$27,2),VLOOKUP(O13,'Lomo Spill Patterns'!$AH$2:$AI$24,2))</f>
        <v>3.3</v>
      </c>
      <c r="X13" s="226">
        <f>IF(P13="R",VLOOKUP($F13,$AI$21:$AJ$27,2),VLOOKUP(P13,'Lomo Spill Patterns'!$AH$2:$AI$24,2))</f>
        <v>4.8</v>
      </c>
      <c r="Y13" s="226">
        <f>IF(Q13="R",VLOOKUP($F13,$AI$21:$AJ$27,2),VLOOKUP(Q13,'Lomo Spill Patterns'!$AH$2:$AI$24,2))</f>
        <v>3.3</v>
      </c>
      <c r="Z13" s="226">
        <f>IF(R13="R",VLOOKUP($F13,$AI$21:$AJ$27,2),VLOOKUP(R13,'Lomo Spill Patterns'!$AH$2:$AI$24,2))</f>
        <v>3.3</v>
      </c>
      <c r="AA13" s="226">
        <f>IF(S13="R",VLOOKUP($F13,$AI$21:$AJ$27,2),VLOOKUP(S13,'Lomo Spill Patterns'!$AH$2:$AI$24,2))</f>
        <v>3.3</v>
      </c>
      <c r="AB13" s="226">
        <f>IF(T13="R",VLOOKUP($F13,$AI$21:$AJ$27,2),VLOOKUP(T13,'Lomo Spill Patterns'!$AH$2:$AI$24,2))</f>
        <v>3.3</v>
      </c>
      <c r="AC13" s="227">
        <f>IF(U13="R",VLOOKUP($F13,$AI$21:$AJ$27,2),VLOOKUP(U13,'Lomo Spill Patterns'!$AH$2:$AI$24,2))</f>
        <v>3.3</v>
      </c>
      <c r="AD13" s="217">
        <f t="shared" si="3"/>
        <v>31.770000000000003</v>
      </c>
      <c r="AE13" s="228">
        <f t="shared" si="2"/>
        <v>99.77000000000001</v>
      </c>
      <c r="AF13" s="260" t="s">
        <v>56</v>
      </c>
    </row>
    <row r="14" spans="1:42" ht="12.75" customHeight="1">
      <c r="A14" s="216">
        <v>9</v>
      </c>
      <c r="B14" s="217" t="s">
        <v>28</v>
      </c>
      <c r="C14" s="249">
        <v>100</v>
      </c>
      <c r="D14" s="256">
        <v>37</v>
      </c>
      <c r="E14" s="218">
        <f t="shared" si="0"/>
        <v>63</v>
      </c>
      <c r="F14" s="219">
        <v>537.5</v>
      </c>
      <c r="G14" s="219">
        <f t="shared" si="1"/>
        <v>439.69499999999999</v>
      </c>
      <c r="H14" s="220">
        <f>VLOOKUP($E14,'Lomo Units'!$A$13:$G$118,2)</f>
        <v>0</v>
      </c>
      <c r="I14" s="219">
        <f>VLOOKUP($E14,'Lomo Units'!$A$13:$G$118,3)</f>
        <v>16</v>
      </c>
      <c r="J14" s="219">
        <f>VLOOKUP($E14,'Lomo Units'!$A$13:$G$118,4)</f>
        <v>16</v>
      </c>
      <c r="K14" s="219">
        <f>VLOOKUP($E14,'Lomo Units'!$A$13:$G$118,5)</f>
        <v>16</v>
      </c>
      <c r="L14" s="219">
        <f>VLOOKUP($E14,'Lomo Units'!$A$13:$G$118,6)</f>
        <v>15</v>
      </c>
      <c r="M14" s="221">
        <f>VLOOKUP($E14,'Lomo Units'!$A$13:$G$118,7)</f>
        <v>0</v>
      </c>
      <c r="N14" s="222" t="s">
        <v>37</v>
      </c>
      <c r="O14" s="223">
        <f>IF($B14=$AF$2,VLOOKUP($D14-$V14,'Lomo Spill Patterns'!$A$3:$O$108,O$2),VLOOKUP($D14-$V14,'Lomo Spill Patterns'!$P$3:$AD$108,O$2))</f>
        <v>2</v>
      </c>
      <c r="P14" s="223">
        <f>IF($B14=$AF$2,VLOOKUP($D14-$V14,'Lomo Spill Patterns'!$A$3:$O$108,P$2),VLOOKUP($D14-$V14,'Lomo Spill Patterns'!$P$3:$AD$108,P$2))</f>
        <v>3</v>
      </c>
      <c r="Q14" s="223">
        <f>IF($B14=$AF$2,VLOOKUP($D14-$V14,'Lomo Spill Patterns'!$A$3:$O$108,Q$2),VLOOKUP($D14-$V14,'Lomo Spill Patterns'!$P$3:$AD$108,Q$2))</f>
        <v>3</v>
      </c>
      <c r="R14" s="223">
        <f>IF($B14=$AF$2,VLOOKUP($D14-$V14,'Lomo Spill Patterns'!$A$3:$O$108,R$2),VLOOKUP($D14-$V14,'Lomo Spill Patterns'!$P$3:$AD$108,R$2))</f>
        <v>2</v>
      </c>
      <c r="S14" s="223">
        <f>IF($B14=$AF$2,VLOOKUP($D14-$V14,'Lomo Spill Patterns'!$A$3:$O$108,S$2),VLOOKUP($D14-$V14,'Lomo Spill Patterns'!$P$3:$AD$108,S$2))</f>
        <v>3</v>
      </c>
      <c r="T14" s="223">
        <f>IF($B14=$AF$2,VLOOKUP($D14-$V14,'Lomo Spill Patterns'!$A$3:$O$108,T$2),VLOOKUP($D14-$V14,'Lomo Spill Patterns'!$P$3:$AD$108,T$2))</f>
        <v>3</v>
      </c>
      <c r="U14" s="224">
        <f>IF($B14=$AF$2,VLOOKUP($D14-$V14,'Lomo Spill Patterns'!$A$3:$O$108,U$2),VLOOKUP($D14-$V14,'Lomo Spill Patterns'!$P$3:$AD$108,U$2))</f>
        <v>2</v>
      </c>
      <c r="V14" s="229">
        <f>VLOOKUP(F14,'Lomo RSW'!$B$2:$D$12,3)/1000</f>
        <v>7.17</v>
      </c>
      <c r="W14" s="230">
        <f>IF(O14="R",VLOOKUP($F14,$AI$21:$AJ$27,2),VLOOKUP(O14,'Lomo Spill Patterns'!$AH$2:$AI$24,2))</f>
        <v>3.3</v>
      </c>
      <c r="X14" s="226">
        <f>IF(P14="R",VLOOKUP($F14,$AI$21:$AJ$27,2),VLOOKUP(P14,'Lomo Spill Patterns'!$AH$2:$AI$24,2))</f>
        <v>4.8</v>
      </c>
      <c r="Y14" s="226">
        <f>IF(Q14="R",VLOOKUP($F14,$AI$21:$AJ$27,2),VLOOKUP(Q14,'Lomo Spill Patterns'!$AH$2:$AI$24,2))</f>
        <v>4.8</v>
      </c>
      <c r="Z14" s="226">
        <f>IF(R14="R",VLOOKUP($F14,$AI$21:$AJ$27,2),VLOOKUP(R14,'Lomo Spill Patterns'!$AH$2:$AI$24,2))</f>
        <v>3.3</v>
      </c>
      <c r="AA14" s="226">
        <f>IF(S14="R",VLOOKUP($F14,$AI$21:$AJ$27,2),VLOOKUP(S14,'Lomo Spill Patterns'!$AH$2:$AI$24,2))</f>
        <v>4.8</v>
      </c>
      <c r="AB14" s="226">
        <f>IF(T14="R",VLOOKUP($F14,$AI$21:$AJ$27,2),VLOOKUP(T14,'Lomo Spill Patterns'!$AH$2:$AI$24,2))</f>
        <v>4.8</v>
      </c>
      <c r="AC14" s="227">
        <f>IF(U14="R",VLOOKUP($F14,$AI$21:$AJ$27,2),VLOOKUP(U14,'Lomo Spill Patterns'!$AH$2:$AI$24,2))</f>
        <v>3.3</v>
      </c>
      <c r="AD14" s="217">
        <f t="shared" si="3"/>
        <v>36.269999999999996</v>
      </c>
      <c r="AE14" s="228">
        <f t="shared" si="2"/>
        <v>99.27</v>
      </c>
      <c r="AF14" s="260" t="s">
        <v>57</v>
      </c>
    </row>
    <row r="15" spans="1:42" ht="12.75" customHeight="1" thickBot="1">
      <c r="A15" s="231">
        <v>10</v>
      </c>
      <c r="B15" s="232" t="s">
        <v>28</v>
      </c>
      <c r="C15" s="250">
        <v>100</v>
      </c>
      <c r="D15" s="257">
        <v>43</v>
      </c>
      <c r="E15" s="233">
        <f t="shared" si="0"/>
        <v>57</v>
      </c>
      <c r="F15" s="234">
        <v>537.5</v>
      </c>
      <c r="G15" s="234">
        <f t="shared" si="1"/>
        <v>439.69499999999999</v>
      </c>
      <c r="H15" s="235">
        <f>VLOOKUP($E15,'Lomo Units'!$A$13:$G$118,2)</f>
        <v>0</v>
      </c>
      <c r="I15" s="234">
        <f>VLOOKUP($E15,'Lomo Units'!$A$13:$G$118,3)</f>
        <v>15</v>
      </c>
      <c r="J15" s="234">
        <f>VLOOKUP($E15,'Lomo Units'!$A$13:$G$118,4)</f>
        <v>14</v>
      </c>
      <c r="K15" s="234">
        <f>VLOOKUP($E15,'Lomo Units'!$A$13:$G$118,5)</f>
        <v>14</v>
      </c>
      <c r="L15" s="234">
        <f>VLOOKUP($E15,'Lomo Units'!$A$13:$G$118,6)</f>
        <v>14</v>
      </c>
      <c r="M15" s="236">
        <f>VLOOKUP($E15,'Lomo Units'!$A$13:$G$118,7)</f>
        <v>0</v>
      </c>
      <c r="N15" s="237" t="s">
        <v>37</v>
      </c>
      <c r="O15" s="238">
        <f>IF($B15=$AF$2,VLOOKUP($D15-$V15,'Lomo Spill Patterns'!$A$3:$O$108,O$2),VLOOKUP($D15-$V15,'Lomo Spill Patterns'!$P$3:$AD$108,O$2))</f>
        <v>3</v>
      </c>
      <c r="P15" s="238">
        <f>IF($B15=$AF$2,VLOOKUP($D15-$V15,'Lomo Spill Patterns'!$A$3:$O$108,P$2),VLOOKUP($D15-$V15,'Lomo Spill Patterns'!$P$3:$AD$108,P$2))</f>
        <v>4</v>
      </c>
      <c r="Q15" s="238">
        <f>IF($B15=$AF$2,VLOOKUP($D15-$V15,'Lomo Spill Patterns'!$A$3:$O$108,Q$2),VLOOKUP($D15-$V15,'Lomo Spill Patterns'!$P$3:$AD$108,Q$2))</f>
        <v>3</v>
      </c>
      <c r="R15" s="238">
        <f>IF($B15=$AF$2,VLOOKUP($D15-$V15,'Lomo Spill Patterns'!$A$3:$O$108,R$2),VLOOKUP($D15-$V15,'Lomo Spill Patterns'!$P$3:$AD$108,R$2))</f>
        <v>3</v>
      </c>
      <c r="S15" s="238">
        <f>IF($B15=$AF$2,VLOOKUP($D15-$V15,'Lomo Spill Patterns'!$A$3:$O$108,S$2),VLOOKUP($D15-$V15,'Lomo Spill Patterns'!$P$3:$AD$108,S$2))</f>
        <v>3</v>
      </c>
      <c r="T15" s="238">
        <f>IF($B15=$AF$2,VLOOKUP($D15-$V15,'Lomo Spill Patterns'!$A$3:$O$108,T$2),VLOOKUP($D15-$V15,'Lomo Spill Patterns'!$P$3:$AD$108,T$2))</f>
        <v>3</v>
      </c>
      <c r="U15" s="239">
        <f>IF($B15=$AF$2,VLOOKUP($D15-$V15,'Lomo Spill Patterns'!$A$3:$O$108,U$2),VLOOKUP($D15-$V15,'Lomo Spill Patterns'!$P$3:$AD$108,U$2))</f>
        <v>3</v>
      </c>
      <c r="V15" s="240">
        <f>VLOOKUP(F15,'Lomo RSW'!$B$2:$D$12,3)/1000</f>
        <v>7.17</v>
      </c>
      <c r="W15" s="241">
        <f>IF(O15="R",VLOOKUP($F15,$AI$21:$AJ$27,2),VLOOKUP(O15,'Lomo Spill Patterns'!$AH$2:$AI$24,2))</f>
        <v>4.8</v>
      </c>
      <c r="X15" s="241">
        <f>IF(P15="R",VLOOKUP($F15,$AI$21:$AJ$27,2),VLOOKUP(P15,'Lomo Spill Patterns'!$AH$2:$AI$24,2))</f>
        <v>6.2</v>
      </c>
      <c r="Y15" s="241">
        <f>IF(Q15="R",VLOOKUP($F15,$AI$21:$AJ$27,2),VLOOKUP(Q15,'Lomo Spill Patterns'!$AH$2:$AI$24,2))</f>
        <v>4.8</v>
      </c>
      <c r="Z15" s="241">
        <f>IF(R15="R",VLOOKUP($F15,$AI$21:$AJ$27,2),VLOOKUP(R15,'Lomo Spill Patterns'!$AH$2:$AI$24,2))</f>
        <v>4.8</v>
      </c>
      <c r="AA15" s="241">
        <f>IF(S15="R",VLOOKUP($F15,$AI$21:$AJ$27,2),VLOOKUP(S15,'Lomo Spill Patterns'!$AH$2:$AI$24,2))</f>
        <v>4.8</v>
      </c>
      <c r="AB15" s="241">
        <f>IF(T15="R",VLOOKUP($F15,$AI$21:$AJ$27,2),VLOOKUP(T15,'Lomo Spill Patterns'!$AH$2:$AI$24,2))</f>
        <v>4.8</v>
      </c>
      <c r="AC15" s="242">
        <f>IF(U15="R",VLOOKUP($F15,$AI$21:$AJ$27,2),VLOOKUP(U15,'Lomo Spill Patterns'!$AH$2:$AI$24,2))</f>
        <v>4.8</v>
      </c>
      <c r="AD15" s="232">
        <f t="shared" si="3"/>
        <v>42.169999999999995</v>
      </c>
      <c r="AE15" s="243">
        <f t="shared" si="2"/>
        <v>99.169999999999987</v>
      </c>
      <c r="AF15" s="261" t="s">
        <v>56</v>
      </c>
    </row>
    <row r="16" spans="1:42" ht="12.75" customHeight="1">
      <c r="A16" s="132">
        <v>11</v>
      </c>
      <c r="B16" s="133" t="s">
        <v>27</v>
      </c>
      <c r="C16" s="251">
        <v>125</v>
      </c>
      <c r="D16" s="258">
        <v>26</v>
      </c>
      <c r="E16" s="98">
        <f t="shared" si="0"/>
        <v>99</v>
      </c>
      <c r="F16" s="64">
        <v>537.5</v>
      </c>
      <c r="G16" s="64">
        <f t="shared" si="1"/>
        <v>441.109375</v>
      </c>
      <c r="H16" s="65">
        <f>VLOOKUP($E16,'Lomo Units'!$A$13:$G$118,2)</f>
        <v>19</v>
      </c>
      <c r="I16" s="64">
        <f>VLOOKUP($E16,'Lomo Units'!$A$13:$G$118,3)</f>
        <v>16</v>
      </c>
      <c r="J16" s="64">
        <f>VLOOKUP($E16,'Lomo Units'!$A$13:$G$118,4)</f>
        <v>16</v>
      </c>
      <c r="K16" s="64">
        <f>VLOOKUP($E16,'Lomo Units'!$A$13:$G$118,5)</f>
        <v>16</v>
      </c>
      <c r="L16" s="64">
        <f>VLOOKUP($E16,'Lomo Units'!$A$13:$G$118,6)</f>
        <v>16</v>
      </c>
      <c r="M16" s="67">
        <f>VLOOKUP($E16,'Lomo Units'!$A$13:$G$118,7)</f>
        <v>16</v>
      </c>
      <c r="N16" s="118" t="s">
        <v>37</v>
      </c>
      <c r="O16" s="99">
        <f>IF($B16=$AF$2,VLOOKUP($D16-$V16,'Lomo Spill Patterns'!$A$3:$O$108,O$2),VLOOKUP($D16-$V16,'Lomo Spill Patterns'!$P$3:$AD$108,O$2))</f>
        <v>0</v>
      </c>
      <c r="P16" s="99">
        <f>IF($B16=$AF$2,VLOOKUP($D16-$V16,'Lomo Spill Patterns'!$A$3:$O$108,P$2),VLOOKUP($D16-$V16,'Lomo Spill Patterns'!$P$3:$AD$108,P$2))</f>
        <v>6</v>
      </c>
      <c r="Q16" s="99">
        <f>IF($B16=$AF$2,VLOOKUP($D16-$V16,'Lomo Spill Patterns'!$A$3:$O$108,Q$2),VLOOKUP($D16-$V16,'Lomo Spill Patterns'!$P$3:$AD$108,Q$2))</f>
        <v>1</v>
      </c>
      <c r="R16" s="99">
        <f>IF($B16=$AF$2,VLOOKUP($D16-$V16,'Lomo Spill Patterns'!$A$3:$O$108,R$2),VLOOKUP($D16-$V16,'Lomo Spill Patterns'!$P$3:$AD$108,R$2))</f>
        <v>1</v>
      </c>
      <c r="S16" s="99">
        <f>IF($B16=$AF$2,VLOOKUP($D16-$V16,'Lomo Spill Patterns'!$A$3:$O$108,S$2),VLOOKUP($D16-$V16,'Lomo Spill Patterns'!$P$3:$AD$108,S$2))</f>
        <v>1</v>
      </c>
      <c r="T16" s="99">
        <f>IF($B16=$AF$2,VLOOKUP($D16-$V16,'Lomo Spill Patterns'!$A$3:$O$108,T$2),VLOOKUP($D16-$V16,'Lomo Spill Patterns'!$P$3:$AD$108,T$2))</f>
        <v>1</v>
      </c>
      <c r="U16" s="100">
        <f>IF($B16=$AF$2,VLOOKUP($D16-$V16,'Lomo Spill Patterns'!$A$3:$O$108,U$2),VLOOKUP($D16-$V16,'Lomo Spill Patterns'!$P$3:$AD$108,U$2))</f>
        <v>1</v>
      </c>
      <c r="V16" s="135">
        <f>VLOOKUP(F16,'Lomo RSW'!$B$2:$D$12,3)/1000</f>
        <v>7.17</v>
      </c>
      <c r="W16" s="101">
        <f>IF(O16="R",VLOOKUP($F16,$AI$21:$AJ$27,2),VLOOKUP(O16,'Lomo Spill Patterns'!$AH$2:$AI$24,2))</f>
        <v>0</v>
      </c>
      <c r="X16" s="101">
        <f>IF(P16="R",VLOOKUP($F16,$AI$21:$AJ$27,2),VLOOKUP(P16,'Lomo Spill Patterns'!$AH$2:$AI$24,2))</f>
        <v>9.6</v>
      </c>
      <c r="Y16" s="101">
        <f>IF(Q16="R",VLOOKUP($F16,$AI$21:$AJ$27,2),VLOOKUP(Q16,'Lomo Spill Patterns'!$AH$2:$AI$24,2))</f>
        <v>1.8</v>
      </c>
      <c r="Z16" s="101">
        <f>IF(R16="R",VLOOKUP($F16,$AI$21:$AJ$27,2),VLOOKUP(R16,'Lomo Spill Patterns'!$AH$2:$AI$24,2))</f>
        <v>1.8</v>
      </c>
      <c r="AA16" s="101">
        <f>IF(S16="R",VLOOKUP($F16,$AI$21:$AJ$27,2),VLOOKUP(S16,'Lomo Spill Patterns'!$AH$2:$AI$24,2))</f>
        <v>1.8</v>
      </c>
      <c r="AB16" s="101">
        <f>IF(T16="R",VLOOKUP($F16,$AI$21:$AJ$27,2),VLOOKUP(T16,'Lomo Spill Patterns'!$AH$2:$AI$24,2))</f>
        <v>1.8</v>
      </c>
      <c r="AC16" s="102">
        <f>IF(U16="R",VLOOKUP($F16,$AI$21:$AJ$27,2),VLOOKUP(U16,'Lomo Spill Patterns'!$AH$2:$AI$24,2))</f>
        <v>1.8</v>
      </c>
      <c r="AD16" s="193">
        <f t="shared" si="3"/>
        <v>25.770000000000003</v>
      </c>
      <c r="AE16" s="194">
        <f t="shared" si="2"/>
        <v>124.77000000000001</v>
      </c>
      <c r="AF16" s="259" t="s">
        <v>52</v>
      </c>
    </row>
    <row r="17" spans="1:42" ht="12.75" customHeight="1">
      <c r="A17" s="109">
        <v>12</v>
      </c>
      <c r="B17" s="123" t="s">
        <v>28</v>
      </c>
      <c r="C17" s="247">
        <v>125</v>
      </c>
      <c r="D17" s="254">
        <v>37</v>
      </c>
      <c r="E17" s="107">
        <f t="shared" si="0"/>
        <v>88</v>
      </c>
      <c r="F17" s="76">
        <v>537.5</v>
      </c>
      <c r="G17" s="76">
        <f t="shared" si="1"/>
        <v>441.109375</v>
      </c>
      <c r="H17" s="83">
        <f>VLOOKUP($E17,'Lomo Units'!$A$13:$G$118,2)</f>
        <v>19</v>
      </c>
      <c r="I17" s="76">
        <f>VLOOKUP($E17,'Lomo Units'!$A$13:$G$118,3)</f>
        <v>14</v>
      </c>
      <c r="J17" s="76">
        <f>VLOOKUP($E17,'Lomo Units'!$A$13:$G$118,4)</f>
        <v>13</v>
      </c>
      <c r="K17" s="76">
        <f>VLOOKUP($E17,'Lomo Units'!$A$13:$G$118,5)</f>
        <v>14</v>
      </c>
      <c r="L17" s="76">
        <f>VLOOKUP($E17,'Lomo Units'!$A$13:$G$118,6)</f>
        <v>14</v>
      </c>
      <c r="M17" s="77">
        <f>VLOOKUP($E17,'Lomo Units'!$A$13:$G$118,7)</f>
        <v>14</v>
      </c>
      <c r="N17" s="78" t="s">
        <v>37</v>
      </c>
      <c r="O17" s="69">
        <f>IF($B17=$AF$2,VLOOKUP($D17-$V17,'Lomo Spill Patterns'!$A$3:$O$108,O$2),VLOOKUP($D17-$V17,'Lomo Spill Patterns'!$P$3:$AD$108,O$2))</f>
        <v>2</v>
      </c>
      <c r="P17" s="69">
        <f>IF($B17=$AF$2,VLOOKUP($D17-$V17,'Lomo Spill Patterns'!$A$3:$O$108,P$2),VLOOKUP($D17-$V17,'Lomo Spill Patterns'!$P$3:$AD$108,P$2))</f>
        <v>3</v>
      </c>
      <c r="Q17" s="69">
        <f>IF($B17=$AF$2,VLOOKUP($D17-$V17,'Lomo Spill Patterns'!$A$3:$O$108,Q$2),VLOOKUP($D17-$V17,'Lomo Spill Patterns'!$P$3:$AD$108,Q$2))</f>
        <v>3</v>
      </c>
      <c r="R17" s="69">
        <f>IF($B17=$AF$2,VLOOKUP($D17-$V17,'Lomo Spill Patterns'!$A$3:$O$108,R$2),VLOOKUP($D17-$V17,'Lomo Spill Patterns'!$P$3:$AD$108,R$2))</f>
        <v>2</v>
      </c>
      <c r="S17" s="69">
        <f>IF($B17=$AF$2,VLOOKUP($D17-$V17,'Lomo Spill Patterns'!$A$3:$O$108,S$2),VLOOKUP($D17-$V17,'Lomo Spill Patterns'!$P$3:$AD$108,S$2))</f>
        <v>3</v>
      </c>
      <c r="T17" s="69">
        <f>IF($B17=$AF$2,VLOOKUP($D17-$V17,'Lomo Spill Patterns'!$A$3:$O$108,T$2),VLOOKUP($D17-$V17,'Lomo Spill Patterns'!$P$3:$AD$108,T$2))</f>
        <v>3</v>
      </c>
      <c r="U17" s="70">
        <f>IF($B17=$AF$2,VLOOKUP($D17-$V17,'Lomo Spill Patterns'!$A$3:$O$108,U$2),VLOOKUP($D17-$V17,'Lomo Spill Patterns'!$P$3:$AD$108,U$2))</f>
        <v>2</v>
      </c>
      <c r="V17" s="84">
        <f>VLOOKUP(F17,'Lomo RSW'!$B$2:$D$12,3)/1000</f>
        <v>7.17</v>
      </c>
      <c r="W17" s="81">
        <f>IF(O17="R",VLOOKUP($F17,$AI$21:$AJ$27,2),VLOOKUP(O17,'Lomo Spill Patterns'!$AH$2:$AI$24,2))</f>
        <v>3.3</v>
      </c>
      <c r="X17" s="81">
        <f>IF(P17="R",VLOOKUP($F17,$AI$21:$AJ$27,2),VLOOKUP(P17,'Lomo Spill Patterns'!$AH$2:$AI$24,2))</f>
        <v>4.8</v>
      </c>
      <c r="Y17" s="81">
        <f>IF(Q17="R",VLOOKUP($F17,$AI$21:$AJ$27,2),VLOOKUP(Q17,'Lomo Spill Patterns'!$AH$2:$AI$24,2))</f>
        <v>4.8</v>
      </c>
      <c r="Z17" s="81">
        <f>IF(R17="R",VLOOKUP($F17,$AI$21:$AJ$27,2),VLOOKUP(R17,'Lomo Spill Patterns'!$AH$2:$AI$24,2))</f>
        <v>3.3</v>
      </c>
      <c r="AA17" s="81">
        <f>IF(S17="R",VLOOKUP($F17,$AI$21:$AJ$27,2),VLOOKUP(S17,'Lomo Spill Patterns'!$AH$2:$AI$24,2))</f>
        <v>4.8</v>
      </c>
      <c r="AB17" s="81">
        <f>IF(T17="R",VLOOKUP($F17,$AI$21:$AJ$27,2),VLOOKUP(T17,'Lomo Spill Patterns'!$AH$2:$AI$24,2))</f>
        <v>4.8</v>
      </c>
      <c r="AC17" s="108">
        <f>IF(U17="R",VLOOKUP($F17,$AI$21:$AJ$27,2),VLOOKUP(U17,'Lomo Spill Patterns'!$AH$2:$AI$24,2))</f>
        <v>3.3</v>
      </c>
      <c r="AD17" s="75">
        <f t="shared" si="3"/>
        <v>36.269999999999996</v>
      </c>
      <c r="AE17" s="187">
        <f t="shared" si="2"/>
        <v>124.27</v>
      </c>
      <c r="AF17" s="260" t="s">
        <v>58</v>
      </c>
    </row>
    <row r="18" spans="1:42" ht="12.75" customHeight="1">
      <c r="A18" s="109">
        <v>13</v>
      </c>
      <c r="B18" s="123" t="s">
        <v>28</v>
      </c>
      <c r="C18" s="247">
        <v>125</v>
      </c>
      <c r="D18" s="254">
        <v>42</v>
      </c>
      <c r="E18" s="107">
        <f t="shared" si="0"/>
        <v>83</v>
      </c>
      <c r="F18" s="76">
        <v>537.5</v>
      </c>
      <c r="G18" s="76">
        <f t="shared" si="1"/>
        <v>441.109375</v>
      </c>
      <c r="H18" s="83">
        <f>VLOOKUP($E18,'Lomo Units'!$A$13:$G$118,2)</f>
        <v>0</v>
      </c>
      <c r="I18" s="76">
        <f>VLOOKUP($E18,'Lomo Units'!$A$13:$G$118,3)</f>
        <v>17</v>
      </c>
      <c r="J18" s="76">
        <f>VLOOKUP($E18,'Lomo Units'!$A$13:$G$118,4)</f>
        <v>17</v>
      </c>
      <c r="K18" s="76">
        <f>VLOOKUP($E18,'Lomo Units'!$A$13:$G$118,5)</f>
        <v>17</v>
      </c>
      <c r="L18" s="76">
        <f>VLOOKUP($E18,'Lomo Units'!$A$13:$G$118,6)</f>
        <v>16</v>
      </c>
      <c r="M18" s="77">
        <f>VLOOKUP($E18,'Lomo Units'!$A$13:$G$118,7)</f>
        <v>16</v>
      </c>
      <c r="N18" s="78" t="s">
        <v>37</v>
      </c>
      <c r="O18" s="69">
        <f>IF($B18=$AF$2,VLOOKUP($D18-$V18,'Lomo Spill Patterns'!$A$3:$O$108,O$2),VLOOKUP($D18-$V18,'Lomo Spill Patterns'!$P$3:$AD$108,O$2))</f>
        <v>3</v>
      </c>
      <c r="P18" s="69">
        <f>IF($B18=$AF$2,VLOOKUP($D18-$V18,'Lomo Spill Patterns'!$A$3:$O$108,P$2),VLOOKUP($D18-$V18,'Lomo Spill Patterns'!$P$3:$AD$108,P$2))</f>
        <v>3</v>
      </c>
      <c r="Q18" s="69">
        <f>IF($B18=$AF$2,VLOOKUP($D18-$V18,'Lomo Spill Patterns'!$A$3:$O$108,Q$2),VLOOKUP($D18-$V18,'Lomo Spill Patterns'!$P$3:$AD$108,Q$2))</f>
        <v>3</v>
      </c>
      <c r="R18" s="69">
        <f>IF($B18=$AF$2,VLOOKUP($D18-$V18,'Lomo Spill Patterns'!$A$3:$O$108,R$2),VLOOKUP($D18-$V18,'Lomo Spill Patterns'!$P$3:$AD$108,R$2))</f>
        <v>3</v>
      </c>
      <c r="S18" s="69">
        <f>IF($B18=$AF$2,VLOOKUP($D18-$V18,'Lomo Spill Patterns'!$A$3:$O$108,S$2),VLOOKUP($D18-$V18,'Lomo Spill Patterns'!$P$3:$AD$108,S$2))</f>
        <v>3</v>
      </c>
      <c r="T18" s="69">
        <f>IF($B18=$AF$2,VLOOKUP($D18-$V18,'Lomo Spill Patterns'!$A$3:$O$108,T$2),VLOOKUP($D18-$V18,'Lomo Spill Patterns'!$P$3:$AD$108,T$2))</f>
        <v>3</v>
      </c>
      <c r="U18" s="70">
        <f>IF($B18=$AF$2,VLOOKUP($D18-$V18,'Lomo Spill Patterns'!$A$3:$O$108,U$2),VLOOKUP($D18-$V18,'Lomo Spill Patterns'!$P$3:$AD$108,U$2))</f>
        <v>3</v>
      </c>
      <c r="V18" s="84">
        <f>VLOOKUP(F18,'Lomo RSW'!$B$2:$D$12,3)/1000</f>
        <v>7.17</v>
      </c>
      <c r="W18" s="81">
        <f>IF(O18="R",VLOOKUP($F18,$AI$21:$AJ$27,2),VLOOKUP(O18,'Lomo Spill Patterns'!$AH$2:$AI$24,2))</f>
        <v>4.8</v>
      </c>
      <c r="X18" s="81">
        <f>IF(P18="R",VLOOKUP($F18,$AI$21:$AJ$27,2),VLOOKUP(P18,'Lomo Spill Patterns'!$AH$2:$AI$24,2))</f>
        <v>4.8</v>
      </c>
      <c r="Y18" s="81">
        <f>IF(Q18="R",VLOOKUP($F18,$AI$21:$AJ$27,2),VLOOKUP(Q18,'Lomo Spill Patterns'!$AH$2:$AI$24,2))</f>
        <v>4.8</v>
      </c>
      <c r="Z18" s="81">
        <f>IF(R18="R",VLOOKUP($F18,$AI$21:$AJ$27,2),VLOOKUP(R18,'Lomo Spill Patterns'!$AH$2:$AI$24,2))</f>
        <v>4.8</v>
      </c>
      <c r="AA18" s="81">
        <f>IF(S18="R",VLOOKUP($F18,$AI$21:$AJ$27,2),VLOOKUP(S18,'Lomo Spill Patterns'!$AH$2:$AI$24,2))</f>
        <v>4.8</v>
      </c>
      <c r="AB18" s="81">
        <f>IF(T18="R",VLOOKUP($F18,$AI$21:$AJ$27,2),VLOOKUP(T18,'Lomo Spill Patterns'!$AH$2:$AI$24,2))</f>
        <v>4.8</v>
      </c>
      <c r="AC18" s="108">
        <f>IF(U18="R",VLOOKUP($F18,$AI$21:$AJ$27,2),VLOOKUP(U18,'Lomo Spill Patterns'!$AH$2:$AI$24,2))</f>
        <v>4.8</v>
      </c>
      <c r="AD18" s="75">
        <f t="shared" si="3"/>
        <v>40.769999999999996</v>
      </c>
      <c r="AE18" s="187">
        <f t="shared" si="2"/>
        <v>123.77</v>
      </c>
      <c r="AF18" s="260" t="s">
        <v>59</v>
      </c>
      <c r="AK18" s="124"/>
      <c r="AL18" s="124"/>
      <c r="AM18" s="124"/>
      <c r="AN18" s="124"/>
      <c r="AO18" s="124"/>
      <c r="AP18" s="124"/>
    </row>
    <row r="19" spans="1:42" ht="12.75" customHeight="1" thickBot="1">
      <c r="A19" s="110">
        <v>14</v>
      </c>
      <c r="B19" s="125" t="s">
        <v>28</v>
      </c>
      <c r="C19" s="246">
        <v>125</v>
      </c>
      <c r="D19" s="253">
        <v>47</v>
      </c>
      <c r="E19" s="88">
        <f t="shared" si="0"/>
        <v>78</v>
      </c>
      <c r="F19" s="89">
        <v>537.5</v>
      </c>
      <c r="G19" s="89">
        <f t="shared" si="1"/>
        <v>441.109375</v>
      </c>
      <c r="H19" s="90">
        <f>VLOOKUP($E19,'Lomo Units'!$A$13:$G$118,2)</f>
        <v>0</v>
      </c>
      <c r="I19" s="89">
        <f>VLOOKUP($E19,'Lomo Units'!$A$13:$G$118,3)</f>
        <v>16</v>
      </c>
      <c r="J19" s="89">
        <f>VLOOKUP($E19,'Lomo Units'!$A$13:$G$118,4)</f>
        <v>16</v>
      </c>
      <c r="K19" s="89">
        <f>VLOOKUP($E19,'Lomo Units'!$A$13:$G$118,5)</f>
        <v>16</v>
      </c>
      <c r="L19" s="89">
        <f>VLOOKUP($E19,'Lomo Units'!$A$13:$G$118,6)</f>
        <v>15</v>
      </c>
      <c r="M19" s="91">
        <f>VLOOKUP($E19,'Lomo Units'!$A$13:$G$118,7)</f>
        <v>15</v>
      </c>
      <c r="N19" s="111" t="s">
        <v>37</v>
      </c>
      <c r="O19" s="112">
        <f>IF($B19=$AF$2,VLOOKUP($D19-$V19,'Lomo Spill Patterns'!$A$3:$O$108,O$2),VLOOKUP($D19-$V19,'Lomo Spill Patterns'!$P$3:$AD$108,O$2))</f>
        <v>3</v>
      </c>
      <c r="P19" s="112">
        <f>IF($B19=$AF$2,VLOOKUP($D19-$V19,'Lomo Spill Patterns'!$A$3:$O$108,P$2),VLOOKUP($D19-$V19,'Lomo Spill Patterns'!$P$3:$AD$108,P$2))</f>
        <v>4</v>
      </c>
      <c r="Q19" s="112">
        <f>IF($B19=$AF$2,VLOOKUP($D19-$V19,'Lomo Spill Patterns'!$A$3:$O$108,Q$2),VLOOKUP($D19-$V19,'Lomo Spill Patterns'!$P$3:$AD$108,Q$2))</f>
        <v>4</v>
      </c>
      <c r="R19" s="112">
        <f>IF($B19=$AF$2,VLOOKUP($D19-$V19,'Lomo Spill Patterns'!$A$3:$O$108,R$2),VLOOKUP($D19-$V19,'Lomo Spill Patterns'!$P$3:$AD$108,R$2))</f>
        <v>3</v>
      </c>
      <c r="S19" s="112">
        <f>IF($B19=$AF$2,VLOOKUP($D19-$V19,'Lomo Spill Patterns'!$A$3:$O$108,S$2),VLOOKUP($D19-$V19,'Lomo Spill Patterns'!$P$3:$AD$108,S$2))</f>
        <v>4</v>
      </c>
      <c r="T19" s="112">
        <f>IF($B19=$AF$2,VLOOKUP($D19-$V19,'Lomo Spill Patterns'!$A$3:$O$108,T$2),VLOOKUP($D19-$V19,'Lomo Spill Patterns'!$P$3:$AD$108,T$2))</f>
        <v>4</v>
      </c>
      <c r="U19" s="113">
        <f>IF($B19=$AF$2,VLOOKUP($D19-$V19,'Lomo Spill Patterns'!$A$3:$O$108,U$2),VLOOKUP($D19-$V19,'Lomo Spill Patterns'!$P$3:$AD$108,U$2))</f>
        <v>3</v>
      </c>
      <c r="V19" s="126">
        <f>VLOOKUP(F19,'Lomo RSW'!$B$2:$D$12,3)/1000</f>
        <v>7.17</v>
      </c>
      <c r="W19" s="94">
        <f>IF(O19="R",VLOOKUP($F19,$AI$21:$AJ$27,2),VLOOKUP(O19,'Lomo Spill Patterns'!$AH$2:$AI$24,2))</f>
        <v>4.8</v>
      </c>
      <c r="X19" s="94">
        <f>IF(P19="R",VLOOKUP($F19,$AI$21:$AJ$27,2),VLOOKUP(P19,'Lomo Spill Patterns'!$AH$2:$AI$24,2))</f>
        <v>6.2</v>
      </c>
      <c r="Y19" s="94">
        <f>IF(Q19="R",VLOOKUP($F19,$AI$21:$AJ$27,2),VLOOKUP(Q19,'Lomo Spill Patterns'!$AH$2:$AI$24,2))</f>
        <v>6.2</v>
      </c>
      <c r="Z19" s="94">
        <f>IF(R19="R",VLOOKUP($F19,$AI$21:$AJ$27,2),VLOOKUP(R19,'Lomo Spill Patterns'!$AH$2:$AI$24,2))</f>
        <v>4.8</v>
      </c>
      <c r="AA19" s="94">
        <f>IF(S19="R",VLOOKUP($F19,$AI$21:$AJ$27,2),VLOOKUP(S19,'Lomo Spill Patterns'!$AH$2:$AI$24,2))</f>
        <v>6.2</v>
      </c>
      <c r="AB19" s="94">
        <f>IF(T19="R",VLOOKUP($F19,$AI$21:$AJ$27,2),VLOOKUP(T19,'Lomo Spill Patterns'!$AH$2:$AI$24,2))</f>
        <v>6.2</v>
      </c>
      <c r="AC19" s="114">
        <f>IF(U19="R",VLOOKUP($F19,$AI$21:$AJ$27,2),VLOOKUP(U19,'Lomo Spill Patterns'!$AH$2:$AI$24,2))</f>
        <v>4.8</v>
      </c>
      <c r="AD19" s="86">
        <f t="shared" si="3"/>
        <v>46.37</v>
      </c>
      <c r="AE19" s="188">
        <f t="shared" si="2"/>
        <v>124.37</v>
      </c>
      <c r="AF19" s="262" t="s">
        <v>60</v>
      </c>
    </row>
    <row r="20" spans="1:42" ht="12.75" customHeight="1">
      <c r="A20" s="115"/>
      <c r="B20" s="61"/>
      <c r="C20" s="62"/>
      <c r="D20" s="63"/>
      <c r="E20" s="63"/>
      <c r="F20" s="76"/>
      <c r="G20" s="66"/>
      <c r="H20" s="116"/>
      <c r="I20" s="66"/>
      <c r="J20" s="66"/>
      <c r="K20" s="66"/>
      <c r="L20" s="66"/>
      <c r="M20" s="117"/>
      <c r="N20" s="118"/>
      <c r="O20" s="99"/>
      <c r="P20" s="127"/>
      <c r="Q20" s="99"/>
      <c r="R20" s="99"/>
      <c r="S20" s="99"/>
      <c r="T20" s="99"/>
      <c r="U20" s="70"/>
      <c r="V20" s="120"/>
      <c r="W20" s="121"/>
      <c r="X20" s="121"/>
      <c r="Y20" s="121"/>
      <c r="Z20" s="121"/>
      <c r="AA20" s="121"/>
      <c r="AB20" s="121"/>
      <c r="AC20" s="122"/>
      <c r="AD20" s="185"/>
      <c r="AE20" s="186"/>
      <c r="AF20" s="259"/>
    </row>
    <row r="21" spans="1:42" ht="12.75" customHeight="1">
      <c r="A21" s="109"/>
      <c r="B21" s="123"/>
      <c r="C21" s="106"/>
      <c r="D21" s="107"/>
      <c r="E21" s="107"/>
      <c r="F21" s="76"/>
      <c r="G21" s="76"/>
      <c r="H21" s="83"/>
      <c r="I21" s="76"/>
      <c r="J21" s="76"/>
      <c r="K21" s="76"/>
      <c r="L21" s="76"/>
      <c r="M21" s="77"/>
      <c r="N21" s="78"/>
      <c r="O21" s="69"/>
      <c r="P21" s="69"/>
      <c r="Q21" s="69"/>
      <c r="R21" s="69"/>
      <c r="S21" s="69"/>
      <c r="T21" s="69"/>
      <c r="U21" s="70"/>
      <c r="V21" s="84"/>
      <c r="W21" s="81"/>
      <c r="X21" s="81"/>
      <c r="Y21" s="81"/>
      <c r="Z21" s="81"/>
      <c r="AA21" s="81"/>
      <c r="AB21" s="81"/>
      <c r="AC21" s="108"/>
      <c r="AD21" s="75"/>
      <c r="AE21" s="187"/>
      <c r="AF21" s="260"/>
      <c r="AI21" s="128"/>
      <c r="AJ21" s="129"/>
      <c r="AK21" s="130"/>
    </row>
    <row r="22" spans="1:42" ht="12.75" customHeight="1">
      <c r="A22" s="109"/>
      <c r="B22" s="123"/>
      <c r="C22" s="106"/>
      <c r="D22" s="107"/>
      <c r="E22" s="107"/>
      <c r="F22" s="76"/>
      <c r="G22" s="76"/>
      <c r="H22" s="83"/>
      <c r="I22" s="76"/>
      <c r="J22" s="76"/>
      <c r="K22" s="76"/>
      <c r="L22" s="76"/>
      <c r="M22" s="77"/>
      <c r="N22" s="78"/>
      <c r="O22" s="69"/>
      <c r="P22" s="69"/>
      <c r="Q22" s="69"/>
      <c r="R22" s="69"/>
      <c r="S22" s="69"/>
      <c r="T22" s="69"/>
      <c r="U22" s="70"/>
      <c r="V22" s="84"/>
      <c r="W22" s="81"/>
      <c r="X22" s="81"/>
      <c r="Y22" s="81"/>
      <c r="Z22" s="81"/>
      <c r="AA22" s="81"/>
      <c r="AB22" s="81"/>
      <c r="AC22" s="108"/>
      <c r="AD22" s="75"/>
      <c r="AE22" s="187"/>
      <c r="AF22" s="260"/>
      <c r="AI22" s="128"/>
      <c r="AJ22" s="129"/>
      <c r="AK22" s="130"/>
    </row>
    <row r="23" spans="1:42" s="124" customFormat="1" ht="12.75" customHeight="1">
      <c r="A23" s="109"/>
      <c r="B23" s="123"/>
      <c r="C23" s="106"/>
      <c r="D23" s="107"/>
      <c r="E23" s="107"/>
      <c r="F23" s="76"/>
      <c r="G23" s="76"/>
      <c r="H23" s="83"/>
      <c r="I23" s="76"/>
      <c r="J23" s="76"/>
      <c r="K23" s="76"/>
      <c r="L23" s="76"/>
      <c r="M23" s="77"/>
      <c r="N23" s="78"/>
      <c r="O23" s="69"/>
      <c r="P23" s="69"/>
      <c r="Q23" s="69"/>
      <c r="R23" s="69"/>
      <c r="S23" s="69"/>
      <c r="T23" s="69"/>
      <c r="U23" s="70"/>
      <c r="V23" s="84"/>
      <c r="W23" s="81"/>
      <c r="X23" s="81"/>
      <c r="Y23" s="81"/>
      <c r="Z23" s="81"/>
      <c r="AA23" s="81"/>
      <c r="AB23" s="81"/>
      <c r="AC23" s="108"/>
      <c r="AD23" s="75"/>
      <c r="AE23" s="187"/>
      <c r="AF23" s="260"/>
      <c r="AI23" s="128"/>
      <c r="AJ23" s="129"/>
      <c r="AK23" s="130"/>
    </row>
    <row r="24" spans="1:42" s="124" customFormat="1" ht="12.75" customHeight="1" thickBot="1">
      <c r="A24" s="110"/>
      <c r="B24" s="131"/>
      <c r="C24" s="87"/>
      <c r="D24" s="88"/>
      <c r="E24" s="88"/>
      <c r="F24" s="89"/>
      <c r="G24" s="89"/>
      <c r="H24" s="90"/>
      <c r="I24" s="89"/>
      <c r="J24" s="89"/>
      <c r="K24" s="89"/>
      <c r="L24" s="89"/>
      <c r="M24" s="91"/>
      <c r="N24" s="111"/>
      <c r="O24" s="112"/>
      <c r="P24" s="112"/>
      <c r="Q24" s="112"/>
      <c r="R24" s="112"/>
      <c r="S24" s="112"/>
      <c r="T24" s="112"/>
      <c r="U24" s="113"/>
      <c r="V24" s="126"/>
      <c r="W24" s="94"/>
      <c r="X24" s="94"/>
      <c r="Y24" s="94"/>
      <c r="Z24" s="94"/>
      <c r="AA24" s="94"/>
      <c r="AB24" s="94"/>
      <c r="AC24" s="114"/>
      <c r="AD24" s="86"/>
      <c r="AE24" s="188"/>
      <c r="AF24" s="262"/>
      <c r="AI24" s="128"/>
      <c r="AJ24" s="129"/>
      <c r="AK24" s="130"/>
    </row>
    <row r="25" spans="1:42" s="124" customFormat="1" ht="12.75" customHeight="1">
      <c r="A25" s="115"/>
      <c r="B25" s="61"/>
      <c r="C25" s="62"/>
      <c r="D25" s="63"/>
      <c r="E25" s="63"/>
      <c r="F25" s="66"/>
      <c r="G25" s="66"/>
      <c r="H25" s="116"/>
      <c r="I25" s="66"/>
      <c r="J25" s="66"/>
      <c r="K25" s="66"/>
      <c r="L25" s="66"/>
      <c r="M25" s="117"/>
      <c r="N25" s="244"/>
      <c r="O25" s="136"/>
      <c r="P25" s="136"/>
      <c r="Q25" s="136"/>
      <c r="R25" s="136"/>
      <c r="S25" s="136"/>
      <c r="T25" s="136"/>
      <c r="U25" s="119"/>
      <c r="V25" s="120"/>
      <c r="W25" s="121"/>
      <c r="X25" s="121"/>
      <c r="Y25" s="121"/>
      <c r="Z25" s="121"/>
      <c r="AA25" s="121"/>
      <c r="AB25" s="121"/>
      <c r="AC25" s="122"/>
      <c r="AD25" s="185"/>
      <c r="AE25" s="186"/>
      <c r="AF25" s="259"/>
      <c r="AI25" s="128"/>
      <c r="AJ25" s="129"/>
      <c r="AK25" s="130"/>
    </row>
    <row r="26" spans="1:42" s="124" customFormat="1" ht="12.75" customHeight="1">
      <c r="A26" s="132"/>
      <c r="B26" s="133"/>
      <c r="C26" s="97"/>
      <c r="D26" s="107"/>
      <c r="E26" s="107"/>
      <c r="F26" s="64"/>
      <c r="G26" s="64"/>
      <c r="H26" s="65"/>
      <c r="I26" s="64"/>
      <c r="J26" s="64"/>
      <c r="K26" s="64"/>
      <c r="L26" s="64"/>
      <c r="M26" s="67"/>
      <c r="N26" s="182"/>
      <c r="O26" s="99"/>
      <c r="P26" s="99"/>
      <c r="Q26" s="99"/>
      <c r="R26" s="99"/>
      <c r="S26" s="99"/>
      <c r="T26" s="99"/>
      <c r="U26" s="70"/>
      <c r="V26" s="84"/>
      <c r="W26" s="81"/>
      <c r="X26" s="81"/>
      <c r="Y26" s="81"/>
      <c r="Z26" s="81"/>
      <c r="AA26" s="81"/>
      <c r="AB26" s="81"/>
      <c r="AC26" s="108"/>
      <c r="AD26" s="75"/>
      <c r="AE26" s="187"/>
      <c r="AF26" s="260"/>
      <c r="AI26" s="128"/>
      <c r="AJ26" s="129"/>
      <c r="AK26" s="130"/>
    </row>
    <row r="27" spans="1:42" s="124" customFormat="1" ht="12.75" customHeight="1" thickBot="1">
      <c r="A27" s="137"/>
      <c r="B27" s="125"/>
      <c r="C27" s="87"/>
      <c r="D27" s="88"/>
      <c r="E27" s="138"/>
      <c r="F27" s="89"/>
      <c r="G27" s="89"/>
      <c r="H27" s="90"/>
      <c r="I27" s="89"/>
      <c r="J27" s="89"/>
      <c r="K27" s="89"/>
      <c r="L27" s="89"/>
      <c r="M27" s="91"/>
      <c r="N27" s="134"/>
      <c r="O27" s="112"/>
      <c r="P27" s="112"/>
      <c r="Q27" s="112"/>
      <c r="R27" s="112"/>
      <c r="S27" s="112"/>
      <c r="T27" s="112"/>
      <c r="U27" s="113"/>
      <c r="V27" s="92"/>
      <c r="W27" s="93"/>
      <c r="X27" s="94"/>
      <c r="Y27" s="94"/>
      <c r="Z27" s="94"/>
      <c r="AA27" s="94"/>
      <c r="AB27" s="94"/>
      <c r="AC27" s="114"/>
      <c r="AD27" s="86"/>
      <c r="AE27" s="188"/>
      <c r="AF27" s="262"/>
      <c r="AI27" s="128"/>
      <c r="AJ27" s="129"/>
      <c r="AK27" s="130"/>
    </row>
    <row r="28" spans="1:42" s="124" customFormat="1" ht="12.75" customHeight="1">
      <c r="AE28" s="49"/>
    </row>
    <row r="29" spans="1:42" s="124" customFormat="1" ht="12.75" customHeight="1">
      <c r="AE29" s="49"/>
    </row>
    <row r="30" spans="1:42" s="124" customFormat="1" ht="12.75" customHeight="1">
      <c r="AE30" s="49"/>
    </row>
    <row r="31" spans="1:42" s="124" customFormat="1" ht="12.75" customHeight="1">
      <c r="AE31" s="49"/>
    </row>
    <row r="32" spans="1:42" s="124" customFormat="1" ht="12.75" customHeight="1">
      <c r="C32" s="189"/>
      <c r="AE32" s="49"/>
    </row>
    <row r="33" spans="31:31" s="124" customFormat="1" ht="12.75" customHeight="1">
      <c r="AE33" s="49"/>
    </row>
    <row r="34" spans="31:31" s="124" customFormat="1" ht="12.75" customHeight="1">
      <c r="AE34" s="49"/>
    </row>
    <row r="35" spans="31:31" s="124" customFormat="1" ht="12.75" customHeight="1">
      <c r="AE35" s="49"/>
    </row>
    <row r="37" spans="31:31" ht="12.75" customHeight="1"/>
    <row r="42" spans="31:31" ht="12.75" customHeight="1"/>
    <row r="44" spans="31:31" ht="12.75" customHeight="1"/>
    <row r="45" spans="31:31" ht="12.75" customHeight="1"/>
    <row r="46" spans="31:31" ht="12.75" customHeight="1"/>
    <row r="47" spans="31:31" ht="12.75" customHeight="1"/>
    <row r="48" spans="31:31" ht="13.5" customHeight="1"/>
    <row r="49" spans="33:33" ht="12.75" customHeight="1"/>
    <row r="50" spans="33:33" ht="12.75" customHeight="1"/>
    <row r="51" spans="33:33" ht="12.75" customHeight="1"/>
    <row r="52" spans="33:33" ht="12.75" customHeight="1"/>
    <row r="53" spans="33:33" ht="13.5" customHeight="1"/>
    <row r="54" spans="33:33" ht="12.75" customHeight="1"/>
    <row r="55" spans="33:33" ht="12.75" customHeight="1"/>
    <row r="56" spans="33:33" ht="13.5" customHeight="1"/>
    <row r="64" spans="33:33">
      <c r="AG64" s="128"/>
    </row>
    <row r="65" spans="33:33">
      <c r="AG65" s="128"/>
    </row>
    <row r="66" spans="33:33">
      <c r="AG66" s="128"/>
    </row>
  </sheetData>
  <conditionalFormatting sqref="H5:M27">
    <cfRule type="cellIs" dxfId="3" priority="3" operator="equal">
      <formula>0</formula>
    </cfRule>
  </conditionalFormatting>
  <conditionalFormatting sqref="W5:AC27">
    <cfRule type="cellIs" dxfId="2" priority="2" operator="equal">
      <formula>0</formula>
    </cfRule>
  </conditionalFormatting>
  <conditionalFormatting sqref="N5:U27">
    <cfRule type="cellIs" dxfId="1" priority="1" operator="equal">
      <formula>0</formula>
    </cfRule>
  </conditionalFormatting>
  <pageMargins left="0.25" right="0.25" top="0.75" bottom="0.25" header="0.5" footer="0.5"/>
  <pageSetup scale="61" orientation="landscape" r:id="rId1"/>
  <headerFooter alignWithMargins="0">
    <oddFooter>&amp;L&amp;A in 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8"/>
  <sheetViews>
    <sheetView workbookViewId="0">
      <selection activeCell="P3" sqref="P3:P108"/>
    </sheetView>
  </sheetViews>
  <sheetFormatPr defaultRowHeight="12.75"/>
  <sheetData>
    <row r="1" spans="1:35">
      <c r="B1" s="176" t="s">
        <v>44</v>
      </c>
      <c r="C1" s="177"/>
      <c r="D1" s="177"/>
      <c r="E1" s="177"/>
      <c r="F1" s="177"/>
      <c r="G1" s="177"/>
      <c r="H1" s="178"/>
      <c r="I1" s="177" t="s">
        <v>43</v>
      </c>
      <c r="J1" s="177"/>
      <c r="K1" s="177"/>
      <c r="L1" s="177"/>
      <c r="M1" s="177"/>
      <c r="N1" s="177"/>
      <c r="O1" s="178"/>
      <c r="Q1" s="176" t="s">
        <v>42</v>
      </c>
      <c r="R1" s="177"/>
      <c r="S1" s="177"/>
      <c r="T1" s="177"/>
      <c r="U1" s="177"/>
      <c r="V1" s="177"/>
      <c r="W1" s="178"/>
      <c r="X1" s="176" t="s">
        <v>41</v>
      </c>
      <c r="Y1" s="177"/>
      <c r="Z1" s="177"/>
      <c r="AA1" s="177"/>
      <c r="AB1" s="177"/>
      <c r="AC1" s="177"/>
      <c r="AD1" s="178"/>
      <c r="AI1">
        <v>537.5</v>
      </c>
    </row>
    <row r="2" spans="1:35">
      <c r="B2" s="171">
        <v>7</v>
      </c>
      <c r="C2" s="170">
        <v>6</v>
      </c>
      <c r="D2" s="170">
        <v>5</v>
      </c>
      <c r="E2" s="170">
        <v>4</v>
      </c>
      <c r="F2" s="170">
        <v>3</v>
      </c>
      <c r="G2" s="170">
        <v>2</v>
      </c>
      <c r="H2" s="172">
        <v>1</v>
      </c>
      <c r="I2" s="170">
        <v>7</v>
      </c>
      <c r="J2" s="170">
        <v>6</v>
      </c>
      <c r="K2" s="170">
        <v>5</v>
      </c>
      <c r="L2" s="170">
        <v>4</v>
      </c>
      <c r="M2" s="170">
        <v>3</v>
      </c>
      <c r="N2" s="170">
        <v>2</v>
      </c>
      <c r="O2" s="172">
        <v>1</v>
      </c>
      <c r="Q2" s="171">
        <v>7</v>
      </c>
      <c r="R2" s="170">
        <v>6</v>
      </c>
      <c r="S2" s="170">
        <v>5</v>
      </c>
      <c r="T2" s="170">
        <v>4</v>
      </c>
      <c r="U2" s="170">
        <v>3</v>
      </c>
      <c r="V2" s="170">
        <v>2</v>
      </c>
      <c r="W2" s="172">
        <v>1</v>
      </c>
      <c r="X2" s="171">
        <v>7</v>
      </c>
      <c r="Y2" s="170">
        <v>6</v>
      </c>
      <c r="Z2" s="170">
        <v>5</v>
      </c>
      <c r="AA2" s="170">
        <v>4</v>
      </c>
      <c r="AB2" s="170">
        <v>3</v>
      </c>
      <c r="AC2" s="170">
        <v>2</v>
      </c>
      <c r="AD2" s="172">
        <v>1</v>
      </c>
      <c r="AH2" s="179">
        <v>0</v>
      </c>
      <c r="AI2" s="180">
        <v>0</v>
      </c>
    </row>
    <row r="3" spans="1:35">
      <c r="A3">
        <f>SUM(I3:O3)</f>
        <v>0</v>
      </c>
      <c r="B3" s="171">
        <v>0</v>
      </c>
      <c r="C3" s="170">
        <v>0</v>
      </c>
      <c r="D3" s="170">
        <v>0</v>
      </c>
      <c r="E3" s="170">
        <v>0</v>
      </c>
      <c r="F3" s="170">
        <v>0</v>
      </c>
      <c r="G3" s="170">
        <v>0</v>
      </c>
      <c r="H3" s="172">
        <v>0</v>
      </c>
      <c r="I3" s="170">
        <f>VLOOKUP(B3,$AH$2:$AI$24,2)</f>
        <v>0</v>
      </c>
      <c r="J3" s="170">
        <f>VLOOKUP(C3,$AH$2:$AI$24,2)</f>
        <v>0</v>
      </c>
      <c r="K3" s="170">
        <f>VLOOKUP(D3,$AH$2:$AI$24,2)</f>
        <v>0</v>
      </c>
      <c r="L3" s="170">
        <f>VLOOKUP(E3,$AH$2:$AI$24,2)</f>
        <v>0</v>
      </c>
      <c r="M3" s="170">
        <f>VLOOKUP(F3,$AH$2:$AI$24,2)</f>
        <v>0</v>
      </c>
      <c r="N3" s="170">
        <f>VLOOKUP(G3,$AH$2:$AI$24,2)</f>
        <v>0</v>
      </c>
      <c r="O3" s="172">
        <f>VLOOKUP(H3,$AH$2:$AI$24,2)</f>
        <v>0</v>
      </c>
      <c r="P3">
        <f>SUM(X3:AD3)</f>
        <v>0</v>
      </c>
      <c r="Q3" s="171">
        <v>0</v>
      </c>
      <c r="R3" s="170">
        <v>0</v>
      </c>
      <c r="S3" s="170">
        <v>0</v>
      </c>
      <c r="T3" s="170">
        <v>0</v>
      </c>
      <c r="U3" s="170">
        <v>0</v>
      </c>
      <c r="V3" s="170">
        <v>0</v>
      </c>
      <c r="W3" s="172">
        <v>0</v>
      </c>
      <c r="X3" s="171">
        <f>VLOOKUP(Q3,$AH$2:$AI$24,2)</f>
        <v>0</v>
      </c>
      <c r="Y3" s="170">
        <f>VLOOKUP(R3,$AH$2:$AI$24,2)</f>
        <v>0</v>
      </c>
      <c r="Z3" s="170">
        <f>VLOOKUP(S3,$AH$2:$AI$24,2)</f>
        <v>0</v>
      </c>
      <c r="AA3" s="170">
        <f>VLOOKUP(T3,$AH$2:$AI$24,2)</f>
        <v>0</v>
      </c>
      <c r="AB3" s="170">
        <f>VLOOKUP(U3,$AH$2:$AI$24,2)</f>
        <v>0</v>
      </c>
      <c r="AC3" s="170">
        <f>VLOOKUP(V3,$AH$2:$AI$24,2)</f>
        <v>0</v>
      </c>
      <c r="AD3" s="172">
        <f>VLOOKUP(W3,$AH$2:$AI$24,2)</f>
        <v>0</v>
      </c>
      <c r="AH3" s="179">
        <f>AH2+1</f>
        <v>1</v>
      </c>
      <c r="AI3" s="180">
        <v>1.8</v>
      </c>
    </row>
    <row r="4" spans="1:35">
      <c r="A4">
        <f t="shared" ref="A4:A67" si="0">SUM(I4:O4)</f>
        <v>1.8</v>
      </c>
      <c r="B4" s="171">
        <v>0</v>
      </c>
      <c r="C4" s="170">
        <v>0</v>
      </c>
      <c r="D4" s="170">
        <v>0</v>
      </c>
      <c r="E4" s="170">
        <v>0</v>
      </c>
      <c r="F4" s="170">
        <v>0</v>
      </c>
      <c r="G4" s="170">
        <v>1</v>
      </c>
      <c r="H4" s="172">
        <v>0</v>
      </c>
      <c r="I4" s="170">
        <f>VLOOKUP(B4,$AH$2:$AI$24,2)</f>
        <v>0</v>
      </c>
      <c r="J4" s="170">
        <f>VLOOKUP(C4,$AH$2:$AI$24,2)</f>
        <v>0</v>
      </c>
      <c r="K4" s="170">
        <f>VLOOKUP(D4,$AH$2:$AI$24,2)</f>
        <v>0</v>
      </c>
      <c r="L4" s="170">
        <f>VLOOKUP(E4,$AH$2:$AI$24,2)</f>
        <v>0</v>
      </c>
      <c r="M4" s="170">
        <f>VLOOKUP(F4,$AH$2:$AI$24,2)</f>
        <v>0</v>
      </c>
      <c r="N4" s="170">
        <f>VLOOKUP(G4,$AH$2:$AI$24,2)</f>
        <v>1.8</v>
      </c>
      <c r="O4" s="172">
        <f>VLOOKUP(H4,$AH$2:$AI$24,2)</f>
        <v>0</v>
      </c>
      <c r="P4">
        <f t="shared" ref="P4:P67" si="1">SUM(X4:AD4)</f>
        <v>1.8</v>
      </c>
      <c r="Q4" s="171">
        <v>0</v>
      </c>
      <c r="R4" s="170">
        <v>1</v>
      </c>
      <c r="S4" s="170">
        <v>0</v>
      </c>
      <c r="T4" s="170">
        <v>0</v>
      </c>
      <c r="U4" s="170">
        <v>0</v>
      </c>
      <c r="V4" s="170">
        <v>0</v>
      </c>
      <c r="W4" s="172">
        <v>0</v>
      </c>
      <c r="X4" s="171">
        <f>VLOOKUP(Q4,$AH$2:$AI$24,2)</f>
        <v>0</v>
      </c>
      <c r="Y4" s="170">
        <f>VLOOKUP(R4,$AH$2:$AI$24,2)</f>
        <v>1.8</v>
      </c>
      <c r="Z4" s="170">
        <f>VLOOKUP(S4,$AH$2:$AI$24,2)</f>
        <v>0</v>
      </c>
      <c r="AA4" s="170">
        <f>VLOOKUP(T4,$AH$2:$AI$24,2)</f>
        <v>0</v>
      </c>
      <c r="AB4" s="170">
        <f>VLOOKUP(U4,$AH$2:$AI$24,2)</f>
        <v>0</v>
      </c>
      <c r="AC4" s="170">
        <f>VLOOKUP(V4,$AH$2:$AI$24,2)</f>
        <v>0</v>
      </c>
      <c r="AD4" s="172">
        <f>VLOOKUP(W4,$AH$2:$AI$24,2)</f>
        <v>0</v>
      </c>
      <c r="AH4" s="179">
        <f t="shared" ref="AH4:AH24" si="2">AH3+1</f>
        <v>2</v>
      </c>
      <c r="AI4" s="180">
        <v>3.3</v>
      </c>
    </row>
    <row r="5" spans="1:35">
      <c r="A5">
        <f t="shared" si="0"/>
        <v>3.3</v>
      </c>
      <c r="B5" s="171">
        <v>0</v>
      </c>
      <c r="C5" s="170">
        <v>0</v>
      </c>
      <c r="D5" s="170">
        <v>0</v>
      </c>
      <c r="E5" s="170">
        <v>0</v>
      </c>
      <c r="F5" s="170">
        <v>0</v>
      </c>
      <c r="G5" s="170">
        <v>2</v>
      </c>
      <c r="H5" s="172">
        <v>0</v>
      </c>
      <c r="I5" s="170">
        <f>VLOOKUP(B5,$AH$2:$AI$24,2)</f>
        <v>0</v>
      </c>
      <c r="J5" s="170">
        <f>VLOOKUP(C5,$AH$2:$AI$24,2)</f>
        <v>0</v>
      </c>
      <c r="K5" s="170">
        <f>VLOOKUP(D5,$AH$2:$AI$24,2)</f>
        <v>0</v>
      </c>
      <c r="L5" s="170">
        <f>VLOOKUP(E5,$AH$2:$AI$24,2)</f>
        <v>0</v>
      </c>
      <c r="M5" s="170">
        <f>VLOOKUP(F5,$AH$2:$AI$24,2)</f>
        <v>0</v>
      </c>
      <c r="N5" s="170">
        <f>VLOOKUP(G5,$AH$2:$AI$24,2)</f>
        <v>3.3</v>
      </c>
      <c r="O5" s="172">
        <f>VLOOKUP(H5,$AH$2:$AI$24,2)</f>
        <v>0</v>
      </c>
      <c r="P5">
        <f t="shared" si="1"/>
        <v>3.6</v>
      </c>
      <c r="Q5" s="171">
        <v>0</v>
      </c>
      <c r="R5" s="170">
        <v>1</v>
      </c>
      <c r="S5" s="170">
        <v>0</v>
      </c>
      <c r="T5" s="170">
        <v>0</v>
      </c>
      <c r="U5" s="170">
        <v>0</v>
      </c>
      <c r="V5" s="170">
        <v>1</v>
      </c>
      <c r="W5" s="172">
        <v>0</v>
      </c>
      <c r="X5" s="171">
        <f>VLOOKUP(Q5,$AH$2:$AI$24,2)</f>
        <v>0</v>
      </c>
      <c r="Y5" s="170">
        <f>VLOOKUP(R5,$AH$2:$AI$24,2)</f>
        <v>1.8</v>
      </c>
      <c r="Z5" s="170">
        <f>VLOOKUP(S5,$AH$2:$AI$24,2)</f>
        <v>0</v>
      </c>
      <c r="AA5" s="170">
        <f>VLOOKUP(T5,$AH$2:$AI$24,2)</f>
        <v>0</v>
      </c>
      <c r="AB5" s="170">
        <f>VLOOKUP(U5,$AH$2:$AI$24,2)</f>
        <v>0</v>
      </c>
      <c r="AC5" s="170">
        <f>VLOOKUP(V5,$AH$2:$AI$24,2)</f>
        <v>1.8</v>
      </c>
      <c r="AD5" s="172">
        <f>VLOOKUP(W5,$AH$2:$AI$24,2)</f>
        <v>0</v>
      </c>
      <c r="AH5" s="179">
        <f t="shared" si="2"/>
        <v>3</v>
      </c>
      <c r="AI5" s="180">
        <v>4.8</v>
      </c>
    </row>
    <row r="6" spans="1:35">
      <c r="A6">
        <f t="shared" si="0"/>
        <v>5.0999999999999996</v>
      </c>
      <c r="B6" s="171">
        <v>0</v>
      </c>
      <c r="C6" s="170">
        <v>1</v>
      </c>
      <c r="D6" s="170">
        <v>0</v>
      </c>
      <c r="E6" s="170">
        <v>0</v>
      </c>
      <c r="F6" s="170">
        <v>0</v>
      </c>
      <c r="G6" s="170">
        <v>2</v>
      </c>
      <c r="H6" s="172">
        <v>0</v>
      </c>
      <c r="I6" s="170">
        <f>VLOOKUP(B6,$AH$2:$AI$24,2)</f>
        <v>0</v>
      </c>
      <c r="J6" s="170">
        <f>VLOOKUP(C6,$AH$2:$AI$24,2)</f>
        <v>1.8</v>
      </c>
      <c r="K6" s="170">
        <f>VLOOKUP(D6,$AH$2:$AI$24,2)</f>
        <v>0</v>
      </c>
      <c r="L6" s="170">
        <f>VLOOKUP(E6,$AH$2:$AI$24,2)</f>
        <v>0</v>
      </c>
      <c r="M6" s="170">
        <f>VLOOKUP(F6,$AH$2:$AI$24,2)</f>
        <v>0</v>
      </c>
      <c r="N6" s="170">
        <f>VLOOKUP(G6,$AH$2:$AI$24,2)</f>
        <v>3.3</v>
      </c>
      <c r="O6" s="172">
        <f>VLOOKUP(H6,$AH$2:$AI$24,2)</f>
        <v>0</v>
      </c>
      <c r="P6">
        <f t="shared" si="1"/>
        <v>5.4</v>
      </c>
      <c r="Q6" s="171">
        <v>0</v>
      </c>
      <c r="R6" s="170">
        <v>1</v>
      </c>
      <c r="S6" s="170">
        <v>1</v>
      </c>
      <c r="T6" s="170">
        <v>0</v>
      </c>
      <c r="U6" s="170">
        <v>0</v>
      </c>
      <c r="V6" s="170">
        <v>1</v>
      </c>
      <c r="W6" s="172">
        <v>0</v>
      </c>
      <c r="X6" s="171">
        <f>VLOOKUP(Q6,$AH$2:$AI$24,2)</f>
        <v>0</v>
      </c>
      <c r="Y6" s="170">
        <f>VLOOKUP(R6,$AH$2:$AI$24,2)</f>
        <v>1.8</v>
      </c>
      <c r="Z6" s="170">
        <f>VLOOKUP(S6,$AH$2:$AI$24,2)</f>
        <v>1.8</v>
      </c>
      <c r="AA6" s="170">
        <f>VLOOKUP(T6,$AH$2:$AI$24,2)</f>
        <v>0</v>
      </c>
      <c r="AB6" s="170">
        <f>VLOOKUP(U6,$AH$2:$AI$24,2)</f>
        <v>0</v>
      </c>
      <c r="AC6" s="170">
        <f>VLOOKUP(V6,$AH$2:$AI$24,2)</f>
        <v>1.8</v>
      </c>
      <c r="AD6" s="172">
        <f>VLOOKUP(W6,$AH$2:$AI$24,2)</f>
        <v>0</v>
      </c>
      <c r="AH6" s="179">
        <f t="shared" si="2"/>
        <v>4</v>
      </c>
      <c r="AI6" s="180">
        <v>6.2</v>
      </c>
    </row>
    <row r="7" spans="1:35">
      <c r="A7">
        <f t="shared" si="0"/>
        <v>6.6</v>
      </c>
      <c r="B7" s="171">
        <v>0</v>
      </c>
      <c r="C7" s="170">
        <v>2</v>
      </c>
      <c r="D7" s="170">
        <v>0</v>
      </c>
      <c r="E7" s="170">
        <v>0</v>
      </c>
      <c r="F7" s="170">
        <v>0</v>
      </c>
      <c r="G7" s="170">
        <v>2</v>
      </c>
      <c r="H7" s="172">
        <v>0</v>
      </c>
      <c r="I7" s="170">
        <f>VLOOKUP(B7,$AH$2:$AI$24,2)</f>
        <v>0</v>
      </c>
      <c r="J7" s="170">
        <f>VLOOKUP(C7,$AH$2:$AI$24,2)</f>
        <v>3.3</v>
      </c>
      <c r="K7" s="170">
        <f>VLOOKUP(D7,$AH$2:$AI$24,2)</f>
        <v>0</v>
      </c>
      <c r="L7" s="170">
        <f>VLOOKUP(E7,$AH$2:$AI$24,2)</f>
        <v>0</v>
      </c>
      <c r="M7" s="170">
        <f>VLOOKUP(F7,$AH$2:$AI$24,2)</f>
        <v>0</v>
      </c>
      <c r="N7" s="170">
        <f>VLOOKUP(G7,$AH$2:$AI$24,2)</f>
        <v>3.3</v>
      </c>
      <c r="O7" s="172">
        <f>VLOOKUP(H7,$AH$2:$AI$24,2)</f>
        <v>0</v>
      </c>
      <c r="P7">
        <f t="shared" si="1"/>
        <v>7.2</v>
      </c>
      <c r="Q7" s="171">
        <v>0</v>
      </c>
      <c r="R7" s="170">
        <v>1</v>
      </c>
      <c r="S7" s="170">
        <v>1</v>
      </c>
      <c r="T7" s="170">
        <v>0</v>
      </c>
      <c r="U7" s="170">
        <v>1</v>
      </c>
      <c r="V7" s="170">
        <v>1</v>
      </c>
      <c r="W7" s="172">
        <v>0</v>
      </c>
      <c r="X7" s="171">
        <f>VLOOKUP(Q7,$AH$2:$AI$24,2)</f>
        <v>0</v>
      </c>
      <c r="Y7" s="170">
        <f>VLOOKUP(R7,$AH$2:$AI$24,2)</f>
        <v>1.8</v>
      </c>
      <c r="Z7" s="170">
        <f>VLOOKUP(S7,$AH$2:$AI$24,2)</f>
        <v>1.8</v>
      </c>
      <c r="AA7" s="170">
        <f>VLOOKUP(T7,$AH$2:$AI$24,2)</f>
        <v>0</v>
      </c>
      <c r="AB7" s="170">
        <f>VLOOKUP(U7,$AH$2:$AI$24,2)</f>
        <v>1.8</v>
      </c>
      <c r="AC7" s="170">
        <f>VLOOKUP(V7,$AH$2:$AI$24,2)</f>
        <v>1.8</v>
      </c>
      <c r="AD7" s="172">
        <f>VLOOKUP(W7,$AH$2:$AI$24,2)</f>
        <v>0</v>
      </c>
      <c r="AH7" s="179">
        <f t="shared" si="2"/>
        <v>5</v>
      </c>
      <c r="AI7" s="180">
        <v>7.9</v>
      </c>
    </row>
    <row r="8" spans="1:35">
      <c r="A8">
        <f t="shared" si="0"/>
        <v>8.1</v>
      </c>
      <c r="B8" s="171">
        <v>0</v>
      </c>
      <c r="C8" s="170">
        <v>3</v>
      </c>
      <c r="D8" s="170">
        <v>0</v>
      </c>
      <c r="E8" s="170">
        <v>0</v>
      </c>
      <c r="F8" s="170">
        <v>0</v>
      </c>
      <c r="G8" s="170">
        <v>2</v>
      </c>
      <c r="H8" s="172">
        <v>0</v>
      </c>
      <c r="I8" s="170">
        <f>VLOOKUP(B8,$AH$2:$AI$24,2)</f>
        <v>0</v>
      </c>
      <c r="J8" s="170">
        <f>VLOOKUP(C8,$AH$2:$AI$24,2)</f>
        <v>4.8</v>
      </c>
      <c r="K8" s="170">
        <f>VLOOKUP(D8,$AH$2:$AI$24,2)</f>
        <v>0</v>
      </c>
      <c r="L8" s="170">
        <f>VLOOKUP(E8,$AH$2:$AI$24,2)</f>
        <v>0</v>
      </c>
      <c r="M8" s="170">
        <f>VLOOKUP(F8,$AH$2:$AI$24,2)</f>
        <v>0</v>
      </c>
      <c r="N8" s="170">
        <f>VLOOKUP(G8,$AH$2:$AI$24,2)</f>
        <v>3.3</v>
      </c>
      <c r="O8" s="172">
        <f>VLOOKUP(H8,$AH$2:$AI$24,2)</f>
        <v>0</v>
      </c>
      <c r="P8">
        <f t="shared" si="1"/>
        <v>9</v>
      </c>
      <c r="Q8" s="171">
        <v>0</v>
      </c>
      <c r="R8" s="170">
        <v>1</v>
      </c>
      <c r="S8" s="170">
        <v>1</v>
      </c>
      <c r="T8" s="170">
        <v>1</v>
      </c>
      <c r="U8" s="170">
        <v>1</v>
      </c>
      <c r="V8" s="170">
        <v>1</v>
      </c>
      <c r="W8" s="172">
        <v>0</v>
      </c>
      <c r="X8" s="171">
        <f>VLOOKUP(Q8,$AH$2:$AI$24,2)</f>
        <v>0</v>
      </c>
      <c r="Y8" s="170">
        <f>VLOOKUP(R8,$AH$2:$AI$24,2)</f>
        <v>1.8</v>
      </c>
      <c r="Z8" s="170">
        <f>VLOOKUP(S8,$AH$2:$AI$24,2)</f>
        <v>1.8</v>
      </c>
      <c r="AA8" s="170">
        <f>VLOOKUP(T8,$AH$2:$AI$24,2)</f>
        <v>1.8</v>
      </c>
      <c r="AB8" s="170">
        <f>VLOOKUP(U8,$AH$2:$AI$24,2)</f>
        <v>1.8</v>
      </c>
      <c r="AC8" s="170">
        <f>VLOOKUP(V8,$AH$2:$AI$24,2)</f>
        <v>1.8</v>
      </c>
      <c r="AD8" s="172">
        <f>VLOOKUP(W8,$AH$2:$AI$24,2)</f>
        <v>0</v>
      </c>
      <c r="AH8" s="179">
        <f t="shared" si="2"/>
        <v>6</v>
      </c>
      <c r="AI8" s="180">
        <v>9.6</v>
      </c>
    </row>
    <row r="9" spans="1:35">
      <c r="A9">
        <f t="shared" si="0"/>
        <v>9.5</v>
      </c>
      <c r="B9" s="171">
        <v>0</v>
      </c>
      <c r="C9" s="170">
        <v>4</v>
      </c>
      <c r="D9" s="170">
        <v>0</v>
      </c>
      <c r="E9" s="170">
        <v>0</v>
      </c>
      <c r="F9" s="170">
        <v>0</v>
      </c>
      <c r="G9" s="170">
        <v>2</v>
      </c>
      <c r="H9" s="172">
        <v>0</v>
      </c>
      <c r="I9" s="170">
        <f>VLOOKUP(B9,$AH$2:$AI$24,2)</f>
        <v>0</v>
      </c>
      <c r="J9" s="170">
        <f>VLOOKUP(C9,$AH$2:$AI$24,2)</f>
        <v>6.2</v>
      </c>
      <c r="K9" s="170">
        <f>VLOOKUP(D9,$AH$2:$AI$24,2)</f>
        <v>0</v>
      </c>
      <c r="L9" s="170">
        <f>VLOOKUP(E9,$AH$2:$AI$24,2)</f>
        <v>0</v>
      </c>
      <c r="M9" s="170">
        <f>VLOOKUP(F9,$AH$2:$AI$24,2)</f>
        <v>0</v>
      </c>
      <c r="N9" s="170">
        <f>VLOOKUP(G9,$AH$2:$AI$24,2)</f>
        <v>3.3</v>
      </c>
      <c r="O9" s="172">
        <f>VLOOKUP(H9,$AH$2:$AI$24,2)</f>
        <v>0</v>
      </c>
      <c r="P9">
        <f t="shared" si="1"/>
        <v>10.8</v>
      </c>
      <c r="Q9" s="171">
        <v>0</v>
      </c>
      <c r="R9" s="170">
        <v>1</v>
      </c>
      <c r="S9" s="170">
        <v>1</v>
      </c>
      <c r="T9" s="170">
        <v>1</v>
      </c>
      <c r="U9" s="170">
        <v>1</v>
      </c>
      <c r="V9" s="170">
        <v>1</v>
      </c>
      <c r="W9" s="172">
        <v>1</v>
      </c>
      <c r="X9" s="171">
        <f>VLOOKUP(Q9,$AH$2:$AI$24,2)</f>
        <v>0</v>
      </c>
      <c r="Y9" s="170">
        <f>VLOOKUP(R9,$AH$2:$AI$24,2)</f>
        <v>1.8</v>
      </c>
      <c r="Z9" s="170">
        <f>VLOOKUP(S9,$AH$2:$AI$24,2)</f>
        <v>1.8</v>
      </c>
      <c r="AA9" s="170">
        <f>VLOOKUP(T9,$AH$2:$AI$24,2)</f>
        <v>1.8</v>
      </c>
      <c r="AB9" s="170">
        <f>VLOOKUP(U9,$AH$2:$AI$24,2)</f>
        <v>1.8</v>
      </c>
      <c r="AC9" s="170">
        <f>VLOOKUP(V9,$AH$2:$AI$24,2)</f>
        <v>1.8</v>
      </c>
      <c r="AD9" s="172">
        <f>VLOOKUP(W9,$AH$2:$AI$24,2)</f>
        <v>1.8</v>
      </c>
      <c r="AH9" s="179">
        <f t="shared" si="2"/>
        <v>7</v>
      </c>
      <c r="AI9" s="181">
        <v>11.3</v>
      </c>
    </row>
    <row r="10" spans="1:35">
      <c r="A10">
        <f t="shared" si="0"/>
        <v>11</v>
      </c>
      <c r="B10" s="171">
        <v>0</v>
      </c>
      <c r="C10" s="170">
        <v>4</v>
      </c>
      <c r="D10" s="170">
        <v>0</v>
      </c>
      <c r="E10" s="170">
        <v>0</v>
      </c>
      <c r="F10" s="170">
        <v>0</v>
      </c>
      <c r="G10" s="170">
        <v>3</v>
      </c>
      <c r="H10" s="172">
        <v>0</v>
      </c>
      <c r="I10" s="170">
        <f>VLOOKUP(B10,$AH$2:$AI$24,2)</f>
        <v>0</v>
      </c>
      <c r="J10" s="170">
        <f>VLOOKUP(C10,$AH$2:$AI$24,2)</f>
        <v>6.2</v>
      </c>
      <c r="K10" s="170">
        <f>VLOOKUP(D10,$AH$2:$AI$24,2)</f>
        <v>0</v>
      </c>
      <c r="L10" s="170">
        <f>VLOOKUP(E10,$AH$2:$AI$24,2)</f>
        <v>0</v>
      </c>
      <c r="M10" s="170">
        <f>VLOOKUP(F10,$AH$2:$AI$24,2)</f>
        <v>0</v>
      </c>
      <c r="N10" s="170">
        <f>VLOOKUP(G10,$AH$2:$AI$24,2)</f>
        <v>4.8</v>
      </c>
      <c r="O10" s="172">
        <f>VLOOKUP(H10,$AH$2:$AI$24,2)</f>
        <v>0</v>
      </c>
      <c r="P10">
        <f t="shared" si="1"/>
        <v>12.600000000000001</v>
      </c>
      <c r="Q10" s="171">
        <v>1</v>
      </c>
      <c r="R10" s="170">
        <v>1</v>
      </c>
      <c r="S10" s="170">
        <v>1</v>
      </c>
      <c r="T10" s="170">
        <v>1</v>
      </c>
      <c r="U10" s="170">
        <v>1</v>
      </c>
      <c r="V10" s="170">
        <v>1</v>
      </c>
      <c r="W10" s="172">
        <v>1</v>
      </c>
      <c r="X10" s="171">
        <f>VLOOKUP(Q10,$AH$2:$AI$24,2)</f>
        <v>1.8</v>
      </c>
      <c r="Y10" s="170">
        <f>VLOOKUP(R10,$AH$2:$AI$24,2)</f>
        <v>1.8</v>
      </c>
      <c r="Z10" s="170">
        <f>VLOOKUP(S10,$AH$2:$AI$24,2)</f>
        <v>1.8</v>
      </c>
      <c r="AA10" s="170">
        <f>VLOOKUP(T10,$AH$2:$AI$24,2)</f>
        <v>1.8</v>
      </c>
      <c r="AB10" s="170">
        <f>VLOOKUP(U10,$AH$2:$AI$24,2)</f>
        <v>1.8</v>
      </c>
      <c r="AC10" s="170">
        <f>VLOOKUP(V10,$AH$2:$AI$24,2)</f>
        <v>1.8</v>
      </c>
      <c r="AD10" s="172">
        <f>VLOOKUP(W10,$AH$2:$AI$24,2)</f>
        <v>1.8</v>
      </c>
      <c r="AH10" s="179">
        <f t="shared" si="2"/>
        <v>8</v>
      </c>
      <c r="AI10" s="180">
        <v>13.1</v>
      </c>
    </row>
    <row r="11" spans="1:35">
      <c r="A11">
        <f t="shared" si="0"/>
        <v>12.8</v>
      </c>
      <c r="B11" s="171">
        <v>0</v>
      </c>
      <c r="C11" s="170">
        <v>4</v>
      </c>
      <c r="D11" s="170">
        <v>1</v>
      </c>
      <c r="E11" s="170">
        <v>0</v>
      </c>
      <c r="F11" s="170">
        <v>0</v>
      </c>
      <c r="G11" s="170">
        <v>3</v>
      </c>
      <c r="H11" s="172">
        <v>0</v>
      </c>
      <c r="I11" s="170">
        <f>VLOOKUP(B11,$AH$2:$AI$24,2)</f>
        <v>0</v>
      </c>
      <c r="J11" s="170">
        <f>VLOOKUP(C11,$AH$2:$AI$24,2)</f>
        <v>6.2</v>
      </c>
      <c r="K11" s="170">
        <f>VLOOKUP(D11,$AH$2:$AI$24,2)</f>
        <v>1.8</v>
      </c>
      <c r="L11" s="170">
        <f>VLOOKUP(E11,$AH$2:$AI$24,2)</f>
        <v>0</v>
      </c>
      <c r="M11" s="170">
        <f>VLOOKUP(F11,$AH$2:$AI$24,2)</f>
        <v>0</v>
      </c>
      <c r="N11" s="170">
        <f>VLOOKUP(G11,$AH$2:$AI$24,2)</f>
        <v>4.8</v>
      </c>
      <c r="O11" s="172">
        <f>VLOOKUP(H11,$AH$2:$AI$24,2)</f>
        <v>0</v>
      </c>
      <c r="P11">
        <f t="shared" si="1"/>
        <v>14.100000000000001</v>
      </c>
      <c r="Q11" s="171">
        <v>1</v>
      </c>
      <c r="R11" s="170">
        <v>2</v>
      </c>
      <c r="S11" s="170">
        <v>1</v>
      </c>
      <c r="T11" s="170">
        <v>1</v>
      </c>
      <c r="U11" s="170">
        <v>1</v>
      </c>
      <c r="V11" s="170">
        <v>1</v>
      </c>
      <c r="W11" s="172">
        <v>1</v>
      </c>
      <c r="X11" s="171">
        <f>VLOOKUP(Q11,$AH$2:$AI$24,2)</f>
        <v>1.8</v>
      </c>
      <c r="Y11" s="170">
        <f>VLOOKUP(R11,$AH$2:$AI$24,2)</f>
        <v>3.3</v>
      </c>
      <c r="Z11" s="170">
        <f>VLOOKUP(S11,$AH$2:$AI$24,2)</f>
        <v>1.8</v>
      </c>
      <c r="AA11" s="170">
        <f>VLOOKUP(T11,$AH$2:$AI$24,2)</f>
        <v>1.8</v>
      </c>
      <c r="AB11" s="170">
        <f>VLOOKUP(U11,$AH$2:$AI$24,2)</f>
        <v>1.8</v>
      </c>
      <c r="AC11" s="170">
        <f>VLOOKUP(V11,$AH$2:$AI$24,2)</f>
        <v>1.8</v>
      </c>
      <c r="AD11" s="172">
        <f>VLOOKUP(W11,$AH$2:$AI$24,2)</f>
        <v>1.8</v>
      </c>
      <c r="AH11" s="179">
        <f t="shared" si="2"/>
        <v>9</v>
      </c>
      <c r="AI11" s="180">
        <v>14.7</v>
      </c>
    </row>
    <row r="12" spans="1:35">
      <c r="A12">
        <f t="shared" si="0"/>
        <v>14.5</v>
      </c>
      <c r="B12" s="171">
        <v>0</v>
      </c>
      <c r="C12" s="170">
        <v>5</v>
      </c>
      <c r="D12" s="170">
        <v>1</v>
      </c>
      <c r="E12" s="170">
        <v>0</v>
      </c>
      <c r="F12" s="170">
        <v>0</v>
      </c>
      <c r="G12" s="170">
        <v>3</v>
      </c>
      <c r="H12" s="172">
        <v>0</v>
      </c>
      <c r="I12" s="170">
        <f>VLOOKUP(B12,$AH$2:$AI$24,2)</f>
        <v>0</v>
      </c>
      <c r="J12" s="170">
        <f>VLOOKUP(C12,$AH$2:$AI$24,2)</f>
        <v>7.9</v>
      </c>
      <c r="K12" s="170">
        <f>VLOOKUP(D12,$AH$2:$AI$24,2)</f>
        <v>1.8</v>
      </c>
      <c r="L12" s="170">
        <f>VLOOKUP(E12,$AH$2:$AI$24,2)</f>
        <v>0</v>
      </c>
      <c r="M12" s="170">
        <f>VLOOKUP(F12,$AH$2:$AI$24,2)</f>
        <v>0</v>
      </c>
      <c r="N12" s="170">
        <f>VLOOKUP(G12,$AH$2:$AI$24,2)</f>
        <v>4.8</v>
      </c>
      <c r="O12" s="172">
        <f>VLOOKUP(H12,$AH$2:$AI$24,2)</f>
        <v>0</v>
      </c>
      <c r="P12">
        <f t="shared" si="1"/>
        <v>15.600000000000001</v>
      </c>
      <c r="Q12" s="171">
        <v>1</v>
      </c>
      <c r="R12" s="170">
        <v>2</v>
      </c>
      <c r="S12" s="170">
        <v>1</v>
      </c>
      <c r="T12" s="170">
        <v>1</v>
      </c>
      <c r="U12" s="170">
        <v>1</v>
      </c>
      <c r="V12" s="170">
        <v>2</v>
      </c>
      <c r="W12" s="172">
        <v>1</v>
      </c>
      <c r="X12" s="171">
        <f>VLOOKUP(Q12,$AH$2:$AI$24,2)</f>
        <v>1.8</v>
      </c>
      <c r="Y12" s="170">
        <f>VLOOKUP(R12,$AH$2:$AI$24,2)</f>
        <v>3.3</v>
      </c>
      <c r="Z12" s="170">
        <f>VLOOKUP(S12,$AH$2:$AI$24,2)</f>
        <v>1.8</v>
      </c>
      <c r="AA12" s="170">
        <f>VLOOKUP(T12,$AH$2:$AI$24,2)</f>
        <v>1.8</v>
      </c>
      <c r="AB12" s="170">
        <f>VLOOKUP(U12,$AH$2:$AI$24,2)</f>
        <v>1.8</v>
      </c>
      <c r="AC12" s="170">
        <f>VLOOKUP(V12,$AH$2:$AI$24,2)</f>
        <v>3.3</v>
      </c>
      <c r="AD12" s="172">
        <f>VLOOKUP(W12,$AH$2:$AI$24,2)</f>
        <v>1.8</v>
      </c>
      <c r="AH12" s="179">
        <f t="shared" si="2"/>
        <v>10</v>
      </c>
      <c r="AI12" s="180">
        <v>16.5</v>
      </c>
    </row>
    <row r="13" spans="1:35">
      <c r="A13">
        <f t="shared" si="0"/>
        <v>16.3</v>
      </c>
      <c r="B13" s="171">
        <v>0</v>
      </c>
      <c r="C13" s="170">
        <v>5</v>
      </c>
      <c r="D13" s="170">
        <v>1</v>
      </c>
      <c r="E13" s="170">
        <v>0</v>
      </c>
      <c r="F13" s="170">
        <v>0</v>
      </c>
      <c r="G13" s="170">
        <v>3</v>
      </c>
      <c r="H13" s="172">
        <v>1</v>
      </c>
      <c r="I13" s="170">
        <f>VLOOKUP(B13,$AH$2:$AI$24,2)</f>
        <v>0</v>
      </c>
      <c r="J13" s="170">
        <f>VLOOKUP(C13,$AH$2:$AI$24,2)</f>
        <v>7.9</v>
      </c>
      <c r="K13" s="170">
        <f>VLOOKUP(D13,$AH$2:$AI$24,2)</f>
        <v>1.8</v>
      </c>
      <c r="L13" s="170">
        <f>VLOOKUP(E13,$AH$2:$AI$24,2)</f>
        <v>0</v>
      </c>
      <c r="M13" s="170">
        <f>VLOOKUP(F13,$AH$2:$AI$24,2)</f>
        <v>0</v>
      </c>
      <c r="N13" s="170">
        <f>VLOOKUP(G13,$AH$2:$AI$24,2)</f>
        <v>4.8</v>
      </c>
      <c r="O13" s="172">
        <f>VLOOKUP(H13,$AH$2:$AI$24,2)</f>
        <v>1.8</v>
      </c>
      <c r="P13">
        <f t="shared" si="1"/>
        <v>17.100000000000001</v>
      </c>
      <c r="Q13" s="171">
        <v>1</v>
      </c>
      <c r="R13" s="170">
        <v>2</v>
      </c>
      <c r="S13" s="170">
        <v>2</v>
      </c>
      <c r="T13" s="170">
        <v>1</v>
      </c>
      <c r="U13" s="170">
        <v>1</v>
      </c>
      <c r="V13" s="170">
        <v>2</v>
      </c>
      <c r="W13" s="172">
        <v>1</v>
      </c>
      <c r="X13" s="171">
        <f>VLOOKUP(Q13,$AH$2:$AI$24,2)</f>
        <v>1.8</v>
      </c>
      <c r="Y13" s="170">
        <f>VLOOKUP(R13,$AH$2:$AI$24,2)</f>
        <v>3.3</v>
      </c>
      <c r="Z13" s="170">
        <f>VLOOKUP(S13,$AH$2:$AI$24,2)</f>
        <v>3.3</v>
      </c>
      <c r="AA13" s="170">
        <f>VLOOKUP(T13,$AH$2:$AI$24,2)</f>
        <v>1.8</v>
      </c>
      <c r="AB13" s="170">
        <f>VLOOKUP(U13,$AH$2:$AI$24,2)</f>
        <v>1.8</v>
      </c>
      <c r="AC13" s="170">
        <f>VLOOKUP(V13,$AH$2:$AI$24,2)</f>
        <v>3.3</v>
      </c>
      <c r="AD13" s="172">
        <f>VLOOKUP(W13,$AH$2:$AI$24,2)</f>
        <v>1.8</v>
      </c>
      <c r="AH13" s="179">
        <f t="shared" si="2"/>
        <v>11</v>
      </c>
      <c r="AI13" s="180">
        <v>18.100000000000001</v>
      </c>
    </row>
    <row r="14" spans="1:35">
      <c r="A14">
        <f t="shared" si="0"/>
        <v>18.600000000000001</v>
      </c>
      <c r="B14" s="171">
        <v>0</v>
      </c>
      <c r="C14" s="170">
        <v>6</v>
      </c>
      <c r="D14" s="170">
        <v>1</v>
      </c>
      <c r="E14" s="170">
        <v>1</v>
      </c>
      <c r="F14" s="170">
        <v>1</v>
      </c>
      <c r="G14" s="170">
        <v>1</v>
      </c>
      <c r="H14" s="172">
        <v>1</v>
      </c>
      <c r="I14" s="170">
        <f>VLOOKUP(B14,$AH$2:$AI$24,2)</f>
        <v>0</v>
      </c>
      <c r="J14" s="170">
        <f>VLOOKUP(C14,$AH$2:$AI$24,2)</f>
        <v>9.6</v>
      </c>
      <c r="K14" s="170">
        <f>VLOOKUP(D14,$AH$2:$AI$24,2)</f>
        <v>1.8</v>
      </c>
      <c r="L14" s="170">
        <f>VLOOKUP(E14,$AH$2:$AI$24,2)</f>
        <v>1.8</v>
      </c>
      <c r="M14" s="170">
        <f>VLOOKUP(F14,$AH$2:$AI$24,2)</f>
        <v>1.8</v>
      </c>
      <c r="N14" s="170">
        <f>VLOOKUP(G14,$AH$2:$AI$24,2)</f>
        <v>1.8</v>
      </c>
      <c r="O14" s="172">
        <f>VLOOKUP(H14,$AH$2:$AI$24,2)</f>
        <v>1.8</v>
      </c>
      <c r="P14">
        <f t="shared" si="1"/>
        <v>18.600000000000001</v>
      </c>
      <c r="Q14" s="171">
        <v>1</v>
      </c>
      <c r="R14" s="170">
        <v>2</v>
      </c>
      <c r="S14" s="170">
        <v>2</v>
      </c>
      <c r="T14" s="170">
        <v>1</v>
      </c>
      <c r="U14" s="170">
        <v>2</v>
      </c>
      <c r="V14" s="170">
        <v>2</v>
      </c>
      <c r="W14" s="172">
        <v>1</v>
      </c>
      <c r="X14" s="171">
        <f>VLOOKUP(Q14,$AH$2:$AI$24,2)</f>
        <v>1.8</v>
      </c>
      <c r="Y14" s="170">
        <f>VLOOKUP(R14,$AH$2:$AI$24,2)</f>
        <v>3.3</v>
      </c>
      <c r="Z14" s="170">
        <f>VLOOKUP(S14,$AH$2:$AI$24,2)</f>
        <v>3.3</v>
      </c>
      <c r="AA14" s="170">
        <f>VLOOKUP(T14,$AH$2:$AI$24,2)</f>
        <v>1.8</v>
      </c>
      <c r="AB14" s="170">
        <f>VLOOKUP(U14,$AH$2:$AI$24,2)</f>
        <v>3.3</v>
      </c>
      <c r="AC14" s="170">
        <f>VLOOKUP(V14,$AH$2:$AI$24,2)</f>
        <v>3.3</v>
      </c>
      <c r="AD14" s="172">
        <f>VLOOKUP(W14,$AH$2:$AI$24,2)</f>
        <v>1.8</v>
      </c>
      <c r="AH14" s="179">
        <f t="shared" si="2"/>
        <v>12</v>
      </c>
      <c r="AI14" s="180">
        <v>19.899999999999999</v>
      </c>
    </row>
    <row r="15" spans="1:35">
      <c r="A15">
        <f t="shared" si="0"/>
        <v>20.100000000000001</v>
      </c>
      <c r="B15" s="171">
        <v>0</v>
      </c>
      <c r="C15" s="170">
        <v>6</v>
      </c>
      <c r="D15" s="170">
        <v>2</v>
      </c>
      <c r="E15" s="170">
        <v>1</v>
      </c>
      <c r="F15" s="170">
        <v>1</v>
      </c>
      <c r="G15" s="170">
        <v>1</v>
      </c>
      <c r="H15" s="172">
        <v>1</v>
      </c>
      <c r="I15" s="170">
        <f>VLOOKUP(B15,$AH$2:$AI$24,2)</f>
        <v>0</v>
      </c>
      <c r="J15" s="170">
        <f>VLOOKUP(C15,$AH$2:$AI$24,2)</f>
        <v>9.6</v>
      </c>
      <c r="K15" s="170">
        <f>VLOOKUP(D15,$AH$2:$AI$24,2)</f>
        <v>3.3</v>
      </c>
      <c r="L15" s="170">
        <f>VLOOKUP(E15,$AH$2:$AI$24,2)</f>
        <v>1.8</v>
      </c>
      <c r="M15" s="170">
        <f>VLOOKUP(F15,$AH$2:$AI$24,2)</f>
        <v>1.8</v>
      </c>
      <c r="N15" s="170">
        <f>VLOOKUP(G15,$AH$2:$AI$24,2)</f>
        <v>1.8</v>
      </c>
      <c r="O15" s="172">
        <f>VLOOKUP(H15,$AH$2:$AI$24,2)</f>
        <v>1.8</v>
      </c>
      <c r="P15">
        <f t="shared" si="1"/>
        <v>20.100000000000001</v>
      </c>
      <c r="Q15" s="171">
        <v>1</v>
      </c>
      <c r="R15" s="170">
        <v>2</v>
      </c>
      <c r="S15" s="170">
        <v>2</v>
      </c>
      <c r="T15" s="170">
        <v>2</v>
      </c>
      <c r="U15" s="170">
        <v>2</v>
      </c>
      <c r="V15" s="170">
        <v>2</v>
      </c>
      <c r="W15" s="172">
        <v>1</v>
      </c>
      <c r="X15" s="171">
        <f>VLOOKUP(Q15,$AH$2:$AI$24,2)</f>
        <v>1.8</v>
      </c>
      <c r="Y15" s="170">
        <f>VLOOKUP(R15,$AH$2:$AI$24,2)</f>
        <v>3.3</v>
      </c>
      <c r="Z15" s="170">
        <f>VLOOKUP(S15,$AH$2:$AI$24,2)</f>
        <v>3.3</v>
      </c>
      <c r="AA15" s="170">
        <f>VLOOKUP(T15,$AH$2:$AI$24,2)</f>
        <v>3.3</v>
      </c>
      <c r="AB15" s="170">
        <f>VLOOKUP(U15,$AH$2:$AI$24,2)</f>
        <v>3.3</v>
      </c>
      <c r="AC15" s="170">
        <f>VLOOKUP(V15,$AH$2:$AI$24,2)</f>
        <v>3.3</v>
      </c>
      <c r="AD15" s="172">
        <f>VLOOKUP(W15,$AH$2:$AI$24,2)</f>
        <v>1.8</v>
      </c>
      <c r="AH15" s="179">
        <f t="shared" si="2"/>
        <v>13</v>
      </c>
      <c r="AI15" s="180">
        <v>21.6</v>
      </c>
    </row>
    <row r="16" spans="1:35">
      <c r="A16">
        <f t="shared" si="0"/>
        <v>21.6</v>
      </c>
      <c r="B16" s="171">
        <v>0</v>
      </c>
      <c r="C16" s="170">
        <v>6</v>
      </c>
      <c r="D16" s="170">
        <v>2</v>
      </c>
      <c r="E16" s="170">
        <v>2</v>
      </c>
      <c r="F16" s="170">
        <v>1</v>
      </c>
      <c r="G16" s="170">
        <v>1</v>
      </c>
      <c r="H16" s="172">
        <v>1</v>
      </c>
      <c r="I16" s="170">
        <f>VLOOKUP(B16,$AH$2:$AI$24,2)</f>
        <v>0</v>
      </c>
      <c r="J16" s="170">
        <f>VLOOKUP(C16,$AH$2:$AI$24,2)</f>
        <v>9.6</v>
      </c>
      <c r="K16" s="170">
        <f>VLOOKUP(D16,$AH$2:$AI$24,2)</f>
        <v>3.3</v>
      </c>
      <c r="L16" s="170">
        <f>VLOOKUP(E16,$AH$2:$AI$24,2)</f>
        <v>3.3</v>
      </c>
      <c r="M16" s="170">
        <f>VLOOKUP(F16,$AH$2:$AI$24,2)</f>
        <v>1.8</v>
      </c>
      <c r="N16" s="170">
        <f>VLOOKUP(G16,$AH$2:$AI$24,2)</f>
        <v>1.8</v>
      </c>
      <c r="O16" s="172">
        <f>VLOOKUP(H16,$AH$2:$AI$24,2)</f>
        <v>1.8</v>
      </c>
      <c r="P16">
        <f t="shared" si="1"/>
        <v>21.6</v>
      </c>
      <c r="Q16" s="171">
        <v>1</v>
      </c>
      <c r="R16" s="170">
        <v>2</v>
      </c>
      <c r="S16" s="170">
        <v>2</v>
      </c>
      <c r="T16" s="170">
        <v>2</v>
      </c>
      <c r="U16" s="170">
        <v>2</v>
      </c>
      <c r="V16" s="170">
        <v>2</v>
      </c>
      <c r="W16" s="172">
        <v>2</v>
      </c>
      <c r="X16" s="171">
        <f>VLOOKUP(Q16,$AH$2:$AI$24,2)</f>
        <v>1.8</v>
      </c>
      <c r="Y16" s="170">
        <f>VLOOKUP(R16,$AH$2:$AI$24,2)</f>
        <v>3.3</v>
      </c>
      <c r="Z16" s="170">
        <f>VLOOKUP(S16,$AH$2:$AI$24,2)</f>
        <v>3.3</v>
      </c>
      <c r="AA16" s="170">
        <f>VLOOKUP(T16,$AH$2:$AI$24,2)</f>
        <v>3.3</v>
      </c>
      <c r="AB16" s="170">
        <f>VLOOKUP(U16,$AH$2:$AI$24,2)</f>
        <v>3.3</v>
      </c>
      <c r="AC16" s="170">
        <f>VLOOKUP(V16,$AH$2:$AI$24,2)</f>
        <v>3.3</v>
      </c>
      <c r="AD16" s="172">
        <f>VLOOKUP(W16,$AH$2:$AI$24,2)</f>
        <v>3.3</v>
      </c>
      <c r="AH16" s="179">
        <f t="shared" si="2"/>
        <v>14</v>
      </c>
      <c r="AI16" s="180">
        <v>23.3</v>
      </c>
    </row>
    <row r="17" spans="1:35">
      <c r="A17">
        <f t="shared" si="0"/>
        <v>22.800000000000004</v>
      </c>
      <c r="B17" s="171">
        <v>0</v>
      </c>
      <c r="C17" s="170">
        <v>5</v>
      </c>
      <c r="D17" s="170">
        <v>4</v>
      </c>
      <c r="E17" s="170">
        <v>2</v>
      </c>
      <c r="F17" s="170">
        <v>1</v>
      </c>
      <c r="G17" s="170">
        <v>1</v>
      </c>
      <c r="H17" s="172">
        <v>1</v>
      </c>
      <c r="I17" s="170">
        <f>VLOOKUP(B17,$AH$2:$AI$24,2)</f>
        <v>0</v>
      </c>
      <c r="J17" s="170">
        <f>VLOOKUP(C17,$AH$2:$AI$24,2)</f>
        <v>7.9</v>
      </c>
      <c r="K17" s="170">
        <f>VLOOKUP(D17,$AH$2:$AI$24,2)</f>
        <v>6.2</v>
      </c>
      <c r="L17" s="170">
        <f>VLOOKUP(E17,$AH$2:$AI$24,2)</f>
        <v>3.3</v>
      </c>
      <c r="M17" s="170">
        <f>VLOOKUP(F17,$AH$2:$AI$24,2)</f>
        <v>1.8</v>
      </c>
      <c r="N17" s="170">
        <f>VLOOKUP(G17,$AH$2:$AI$24,2)</f>
        <v>1.8</v>
      </c>
      <c r="O17" s="172">
        <f>VLOOKUP(H17,$AH$2:$AI$24,2)</f>
        <v>1.8</v>
      </c>
      <c r="P17">
        <f t="shared" si="1"/>
        <v>23.1</v>
      </c>
      <c r="Q17" s="171">
        <v>2</v>
      </c>
      <c r="R17" s="170">
        <v>2</v>
      </c>
      <c r="S17" s="170">
        <v>2</v>
      </c>
      <c r="T17" s="170">
        <v>2</v>
      </c>
      <c r="U17" s="170">
        <v>2</v>
      </c>
      <c r="V17" s="170">
        <v>2</v>
      </c>
      <c r="W17" s="172">
        <v>2</v>
      </c>
      <c r="X17" s="171">
        <f>VLOOKUP(Q17,$AH$2:$AI$24,2)</f>
        <v>3.3</v>
      </c>
      <c r="Y17" s="170">
        <f>VLOOKUP(R17,$AH$2:$AI$24,2)</f>
        <v>3.3</v>
      </c>
      <c r="Z17" s="170">
        <f>VLOOKUP(S17,$AH$2:$AI$24,2)</f>
        <v>3.3</v>
      </c>
      <c r="AA17" s="170">
        <f>VLOOKUP(T17,$AH$2:$AI$24,2)</f>
        <v>3.3</v>
      </c>
      <c r="AB17" s="170">
        <f>VLOOKUP(U17,$AH$2:$AI$24,2)</f>
        <v>3.3</v>
      </c>
      <c r="AC17" s="170">
        <f>VLOOKUP(V17,$AH$2:$AI$24,2)</f>
        <v>3.3</v>
      </c>
      <c r="AD17" s="172">
        <f>VLOOKUP(W17,$AH$2:$AI$24,2)</f>
        <v>3.3</v>
      </c>
      <c r="AH17" s="179">
        <f t="shared" si="2"/>
        <v>15</v>
      </c>
      <c r="AI17" s="180">
        <v>25.1</v>
      </c>
    </row>
    <row r="18" spans="1:35">
      <c r="A18">
        <f t="shared" si="0"/>
        <v>24.500000000000004</v>
      </c>
      <c r="B18" s="171">
        <v>0</v>
      </c>
      <c r="C18" s="170">
        <v>5</v>
      </c>
      <c r="D18" s="170">
        <v>5</v>
      </c>
      <c r="E18" s="170">
        <v>2</v>
      </c>
      <c r="F18" s="170">
        <v>1</v>
      </c>
      <c r="G18" s="170">
        <v>1</v>
      </c>
      <c r="H18" s="172">
        <v>1</v>
      </c>
      <c r="I18" s="170">
        <f>VLOOKUP(B18,$AH$2:$AI$24,2)</f>
        <v>0</v>
      </c>
      <c r="J18" s="170">
        <f>VLOOKUP(C18,$AH$2:$AI$24,2)</f>
        <v>7.9</v>
      </c>
      <c r="K18" s="170">
        <f>VLOOKUP(D18,$AH$2:$AI$24,2)</f>
        <v>7.9</v>
      </c>
      <c r="L18" s="170">
        <f>VLOOKUP(E18,$AH$2:$AI$24,2)</f>
        <v>3.3</v>
      </c>
      <c r="M18" s="170">
        <f>VLOOKUP(F18,$AH$2:$AI$24,2)</f>
        <v>1.8</v>
      </c>
      <c r="N18" s="170">
        <f>VLOOKUP(G18,$AH$2:$AI$24,2)</f>
        <v>1.8</v>
      </c>
      <c r="O18" s="172">
        <f>VLOOKUP(H18,$AH$2:$AI$24,2)</f>
        <v>1.8</v>
      </c>
      <c r="P18">
        <f t="shared" si="1"/>
        <v>24.6</v>
      </c>
      <c r="Q18" s="171">
        <v>2</v>
      </c>
      <c r="R18" s="170">
        <v>3</v>
      </c>
      <c r="S18" s="170">
        <v>2</v>
      </c>
      <c r="T18" s="170">
        <v>2</v>
      </c>
      <c r="U18" s="170">
        <v>2</v>
      </c>
      <c r="V18" s="170">
        <v>2</v>
      </c>
      <c r="W18" s="172">
        <v>2</v>
      </c>
      <c r="X18" s="171">
        <f>VLOOKUP(Q18,$AH$2:$AI$24,2)</f>
        <v>3.3</v>
      </c>
      <c r="Y18" s="170">
        <f>VLOOKUP(R18,$AH$2:$AI$24,2)</f>
        <v>4.8</v>
      </c>
      <c r="Z18" s="170">
        <f>VLOOKUP(S18,$AH$2:$AI$24,2)</f>
        <v>3.3</v>
      </c>
      <c r="AA18" s="170">
        <f>VLOOKUP(T18,$AH$2:$AI$24,2)</f>
        <v>3.3</v>
      </c>
      <c r="AB18" s="170">
        <f>VLOOKUP(U18,$AH$2:$AI$24,2)</f>
        <v>3.3</v>
      </c>
      <c r="AC18" s="170">
        <f>VLOOKUP(V18,$AH$2:$AI$24,2)</f>
        <v>3.3</v>
      </c>
      <c r="AD18" s="172">
        <f>VLOOKUP(W18,$AH$2:$AI$24,2)</f>
        <v>3.3</v>
      </c>
      <c r="AH18" s="179">
        <f t="shared" si="2"/>
        <v>16</v>
      </c>
      <c r="AI18" s="180">
        <v>26.8</v>
      </c>
    </row>
    <row r="19" spans="1:35">
      <c r="A19">
        <f t="shared" si="0"/>
        <v>26.000000000000004</v>
      </c>
      <c r="B19" s="171">
        <v>0</v>
      </c>
      <c r="C19" s="170">
        <v>5</v>
      </c>
      <c r="D19" s="170">
        <v>5</v>
      </c>
      <c r="E19" s="170">
        <v>2</v>
      </c>
      <c r="F19" s="170">
        <v>1</v>
      </c>
      <c r="G19" s="170">
        <v>1</v>
      </c>
      <c r="H19" s="172">
        <v>2</v>
      </c>
      <c r="I19" s="170">
        <f>VLOOKUP(B19,$AH$2:$AI$24,2)</f>
        <v>0</v>
      </c>
      <c r="J19" s="170">
        <f>VLOOKUP(C19,$AH$2:$AI$24,2)</f>
        <v>7.9</v>
      </c>
      <c r="K19" s="170">
        <f>VLOOKUP(D19,$AH$2:$AI$24,2)</f>
        <v>7.9</v>
      </c>
      <c r="L19" s="170">
        <f>VLOOKUP(E19,$AH$2:$AI$24,2)</f>
        <v>3.3</v>
      </c>
      <c r="M19" s="170">
        <f>VLOOKUP(F19,$AH$2:$AI$24,2)</f>
        <v>1.8</v>
      </c>
      <c r="N19" s="170">
        <f>VLOOKUP(G19,$AH$2:$AI$24,2)</f>
        <v>1.8</v>
      </c>
      <c r="O19" s="172">
        <f>VLOOKUP(H19,$AH$2:$AI$24,2)</f>
        <v>3.3</v>
      </c>
      <c r="P19">
        <f t="shared" si="1"/>
        <v>26.1</v>
      </c>
      <c r="Q19" s="171">
        <v>2</v>
      </c>
      <c r="R19" s="170">
        <v>3</v>
      </c>
      <c r="S19" s="170">
        <v>2</v>
      </c>
      <c r="T19" s="170">
        <v>2</v>
      </c>
      <c r="U19" s="170">
        <v>2</v>
      </c>
      <c r="V19" s="170">
        <v>3</v>
      </c>
      <c r="W19" s="172">
        <v>2</v>
      </c>
      <c r="X19" s="171">
        <f>VLOOKUP(Q19,$AH$2:$AI$24,2)</f>
        <v>3.3</v>
      </c>
      <c r="Y19" s="170">
        <f>VLOOKUP(R19,$AH$2:$AI$24,2)</f>
        <v>4.8</v>
      </c>
      <c r="Z19" s="170">
        <f>VLOOKUP(S19,$AH$2:$AI$24,2)</f>
        <v>3.3</v>
      </c>
      <c r="AA19" s="170">
        <f>VLOOKUP(T19,$AH$2:$AI$24,2)</f>
        <v>3.3</v>
      </c>
      <c r="AB19" s="170">
        <f>VLOOKUP(U19,$AH$2:$AI$24,2)</f>
        <v>3.3</v>
      </c>
      <c r="AC19" s="170">
        <f>VLOOKUP(V19,$AH$2:$AI$24,2)</f>
        <v>4.8</v>
      </c>
      <c r="AD19" s="172">
        <f>VLOOKUP(W19,$AH$2:$AI$24,2)</f>
        <v>3.3</v>
      </c>
      <c r="AH19" s="179">
        <f t="shared" si="2"/>
        <v>17</v>
      </c>
      <c r="AI19" s="180">
        <v>28.5</v>
      </c>
    </row>
    <row r="20" spans="1:35">
      <c r="A20">
        <f t="shared" si="0"/>
        <v>27.500000000000004</v>
      </c>
      <c r="B20" s="171">
        <v>0</v>
      </c>
      <c r="C20" s="170">
        <v>5</v>
      </c>
      <c r="D20" s="170">
        <v>5</v>
      </c>
      <c r="E20" s="170">
        <v>2</v>
      </c>
      <c r="F20" s="170">
        <v>2</v>
      </c>
      <c r="G20" s="170">
        <v>1</v>
      </c>
      <c r="H20" s="172">
        <v>2</v>
      </c>
      <c r="I20" s="170">
        <f>VLOOKUP(B20,$AH$2:$AI$24,2)</f>
        <v>0</v>
      </c>
      <c r="J20" s="170">
        <f>VLOOKUP(C20,$AH$2:$AI$24,2)</f>
        <v>7.9</v>
      </c>
      <c r="K20" s="170">
        <f>VLOOKUP(D20,$AH$2:$AI$24,2)</f>
        <v>7.9</v>
      </c>
      <c r="L20" s="170">
        <f>VLOOKUP(E20,$AH$2:$AI$24,2)</f>
        <v>3.3</v>
      </c>
      <c r="M20" s="170">
        <f>VLOOKUP(F20,$AH$2:$AI$24,2)</f>
        <v>3.3</v>
      </c>
      <c r="N20" s="170">
        <f>VLOOKUP(G20,$AH$2:$AI$24,2)</f>
        <v>1.8</v>
      </c>
      <c r="O20" s="172">
        <f>VLOOKUP(H20,$AH$2:$AI$24,2)</f>
        <v>3.3</v>
      </c>
      <c r="P20">
        <f t="shared" si="1"/>
        <v>27.6</v>
      </c>
      <c r="Q20" s="171">
        <v>2</v>
      </c>
      <c r="R20" s="170">
        <v>3</v>
      </c>
      <c r="S20" s="170">
        <v>3</v>
      </c>
      <c r="T20" s="170">
        <v>2</v>
      </c>
      <c r="U20" s="170">
        <v>2</v>
      </c>
      <c r="V20" s="170">
        <v>3</v>
      </c>
      <c r="W20" s="172">
        <v>2</v>
      </c>
      <c r="X20" s="171">
        <f>VLOOKUP(Q20,$AH$2:$AI$24,2)</f>
        <v>3.3</v>
      </c>
      <c r="Y20" s="170">
        <f>VLOOKUP(R20,$AH$2:$AI$24,2)</f>
        <v>4.8</v>
      </c>
      <c r="Z20" s="170">
        <f>VLOOKUP(S20,$AH$2:$AI$24,2)</f>
        <v>4.8</v>
      </c>
      <c r="AA20" s="170">
        <f>VLOOKUP(T20,$AH$2:$AI$24,2)</f>
        <v>3.3</v>
      </c>
      <c r="AB20" s="170">
        <f>VLOOKUP(U20,$AH$2:$AI$24,2)</f>
        <v>3.3</v>
      </c>
      <c r="AC20" s="170">
        <f>VLOOKUP(V20,$AH$2:$AI$24,2)</f>
        <v>4.8</v>
      </c>
      <c r="AD20" s="172">
        <f>VLOOKUP(W20,$AH$2:$AI$24,2)</f>
        <v>3.3</v>
      </c>
      <c r="AH20" s="179">
        <f t="shared" si="2"/>
        <v>18</v>
      </c>
      <c r="AI20" s="180">
        <v>30.3</v>
      </c>
    </row>
    <row r="21" spans="1:35">
      <c r="A21">
        <f t="shared" si="0"/>
        <v>29.000000000000004</v>
      </c>
      <c r="B21" s="171">
        <v>0</v>
      </c>
      <c r="C21" s="170">
        <v>5</v>
      </c>
      <c r="D21" s="170">
        <v>5</v>
      </c>
      <c r="E21" s="170">
        <v>2</v>
      </c>
      <c r="F21" s="170">
        <v>2</v>
      </c>
      <c r="G21" s="170">
        <v>2</v>
      </c>
      <c r="H21" s="172">
        <v>2</v>
      </c>
      <c r="I21" s="170">
        <f>VLOOKUP(B21,$AH$2:$AI$24,2)</f>
        <v>0</v>
      </c>
      <c r="J21" s="170">
        <f>VLOOKUP(C21,$AH$2:$AI$24,2)</f>
        <v>7.9</v>
      </c>
      <c r="K21" s="170">
        <f>VLOOKUP(D21,$AH$2:$AI$24,2)</f>
        <v>7.9</v>
      </c>
      <c r="L21" s="170">
        <f>VLOOKUP(E21,$AH$2:$AI$24,2)</f>
        <v>3.3</v>
      </c>
      <c r="M21" s="170">
        <f>VLOOKUP(F21,$AH$2:$AI$24,2)</f>
        <v>3.3</v>
      </c>
      <c r="N21" s="170">
        <f>VLOOKUP(G21,$AH$2:$AI$24,2)</f>
        <v>3.3</v>
      </c>
      <c r="O21" s="172">
        <f>VLOOKUP(H21,$AH$2:$AI$24,2)</f>
        <v>3.3</v>
      </c>
      <c r="P21">
        <f t="shared" si="1"/>
        <v>29.1</v>
      </c>
      <c r="Q21" s="171">
        <v>2</v>
      </c>
      <c r="R21" s="170">
        <v>3</v>
      </c>
      <c r="S21" s="170">
        <v>3</v>
      </c>
      <c r="T21" s="170">
        <v>2</v>
      </c>
      <c r="U21" s="170">
        <v>3</v>
      </c>
      <c r="V21" s="170">
        <v>3</v>
      </c>
      <c r="W21" s="172">
        <v>2</v>
      </c>
      <c r="X21" s="171">
        <f>VLOOKUP(Q21,$AH$2:$AI$24,2)</f>
        <v>3.3</v>
      </c>
      <c r="Y21" s="170">
        <f>VLOOKUP(R21,$AH$2:$AI$24,2)</f>
        <v>4.8</v>
      </c>
      <c r="Z21" s="170">
        <f>VLOOKUP(S21,$AH$2:$AI$24,2)</f>
        <v>4.8</v>
      </c>
      <c r="AA21" s="170">
        <f>VLOOKUP(T21,$AH$2:$AI$24,2)</f>
        <v>3.3</v>
      </c>
      <c r="AB21" s="170">
        <f>VLOOKUP(U21,$AH$2:$AI$24,2)</f>
        <v>4.8</v>
      </c>
      <c r="AC21" s="170">
        <f>VLOOKUP(V21,$AH$2:$AI$24,2)</f>
        <v>4.8</v>
      </c>
      <c r="AD21" s="172">
        <f>VLOOKUP(W21,$AH$2:$AI$24,2)</f>
        <v>3.3</v>
      </c>
      <c r="AH21" s="179">
        <f t="shared" si="2"/>
        <v>19</v>
      </c>
      <c r="AI21" s="180">
        <v>32.1</v>
      </c>
    </row>
    <row r="22" spans="1:35">
      <c r="A22">
        <f t="shared" si="0"/>
        <v>30.500000000000004</v>
      </c>
      <c r="B22" s="171">
        <v>0</v>
      </c>
      <c r="C22" s="170">
        <v>5</v>
      </c>
      <c r="D22" s="170">
        <v>5</v>
      </c>
      <c r="E22" s="170">
        <v>2</v>
      </c>
      <c r="F22" s="170">
        <v>2</v>
      </c>
      <c r="G22" s="170">
        <v>2</v>
      </c>
      <c r="H22" s="172">
        <v>3</v>
      </c>
      <c r="I22" s="170">
        <f>VLOOKUP(B22,$AH$2:$AI$24,2)</f>
        <v>0</v>
      </c>
      <c r="J22" s="170">
        <f>VLOOKUP(C22,$AH$2:$AI$24,2)</f>
        <v>7.9</v>
      </c>
      <c r="K22" s="170">
        <f>VLOOKUP(D22,$AH$2:$AI$24,2)</f>
        <v>7.9</v>
      </c>
      <c r="L22" s="170">
        <f>VLOOKUP(E22,$AH$2:$AI$24,2)</f>
        <v>3.3</v>
      </c>
      <c r="M22" s="170">
        <f>VLOOKUP(F22,$AH$2:$AI$24,2)</f>
        <v>3.3</v>
      </c>
      <c r="N22" s="170">
        <f>VLOOKUP(G22,$AH$2:$AI$24,2)</f>
        <v>3.3</v>
      </c>
      <c r="O22" s="172">
        <f>VLOOKUP(H22,$AH$2:$AI$24,2)</f>
        <v>4.8</v>
      </c>
      <c r="P22">
        <f t="shared" si="1"/>
        <v>30.6</v>
      </c>
      <c r="Q22" s="171">
        <v>2</v>
      </c>
      <c r="R22" s="170">
        <v>3</v>
      </c>
      <c r="S22" s="170">
        <v>3</v>
      </c>
      <c r="T22" s="170">
        <v>3</v>
      </c>
      <c r="U22" s="170">
        <v>3</v>
      </c>
      <c r="V22" s="170">
        <v>3</v>
      </c>
      <c r="W22" s="172">
        <v>2</v>
      </c>
      <c r="X22" s="171">
        <f>VLOOKUP(Q22,$AH$2:$AI$24,2)</f>
        <v>3.3</v>
      </c>
      <c r="Y22" s="170">
        <f>VLOOKUP(R22,$AH$2:$AI$24,2)</f>
        <v>4.8</v>
      </c>
      <c r="Z22" s="170">
        <f>VLOOKUP(S22,$AH$2:$AI$24,2)</f>
        <v>4.8</v>
      </c>
      <c r="AA22" s="170">
        <f>VLOOKUP(T22,$AH$2:$AI$24,2)</f>
        <v>4.8</v>
      </c>
      <c r="AB22" s="170">
        <f>VLOOKUP(U22,$AH$2:$AI$24,2)</f>
        <v>4.8</v>
      </c>
      <c r="AC22" s="170">
        <f>VLOOKUP(V22,$AH$2:$AI$24,2)</f>
        <v>4.8</v>
      </c>
      <c r="AD22" s="172">
        <f>VLOOKUP(W22,$AH$2:$AI$24,2)</f>
        <v>3.3</v>
      </c>
      <c r="AH22" s="179">
        <f t="shared" si="2"/>
        <v>20</v>
      </c>
      <c r="AI22" s="180">
        <v>33.9</v>
      </c>
    </row>
    <row r="23" spans="1:35">
      <c r="A23">
        <f t="shared" si="0"/>
        <v>32</v>
      </c>
      <c r="B23" s="171">
        <v>0</v>
      </c>
      <c r="C23" s="170">
        <v>5</v>
      </c>
      <c r="D23" s="170">
        <v>5</v>
      </c>
      <c r="E23" s="170">
        <v>2</v>
      </c>
      <c r="F23" s="170">
        <v>2</v>
      </c>
      <c r="G23" s="170">
        <v>3</v>
      </c>
      <c r="H23" s="172">
        <v>3</v>
      </c>
      <c r="I23" s="170">
        <f>VLOOKUP(B23,$AH$2:$AI$24,2)</f>
        <v>0</v>
      </c>
      <c r="J23" s="170">
        <f>VLOOKUP(C23,$AH$2:$AI$24,2)</f>
        <v>7.9</v>
      </c>
      <c r="K23" s="170">
        <f>VLOOKUP(D23,$AH$2:$AI$24,2)</f>
        <v>7.9</v>
      </c>
      <c r="L23" s="170">
        <f>VLOOKUP(E23,$AH$2:$AI$24,2)</f>
        <v>3.3</v>
      </c>
      <c r="M23" s="170">
        <f>VLOOKUP(F23,$AH$2:$AI$24,2)</f>
        <v>3.3</v>
      </c>
      <c r="N23" s="170">
        <f>VLOOKUP(G23,$AH$2:$AI$24,2)</f>
        <v>4.8</v>
      </c>
      <c r="O23" s="172">
        <f>VLOOKUP(H23,$AH$2:$AI$24,2)</f>
        <v>4.8</v>
      </c>
      <c r="P23">
        <f t="shared" si="1"/>
        <v>32.1</v>
      </c>
      <c r="Q23" s="171">
        <v>2</v>
      </c>
      <c r="R23" s="170">
        <v>3</v>
      </c>
      <c r="S23" s="170">
        <v>3</v>
      </c>
      <c r="T23" s="170">
        <v>3</v>
      </c>
      <c r="U23" s="170">
        <v>3</v>
      </c>
      <c r="V23" s="170">
        <v>3</v>
      </c>
      <c r="W23" s="172">
        <v>3</v>
      </c>
      <c r="X23" s="171">
        <f>VLOOKUP(Q23,$AH$2:$AI$24,2)</f>
        <v>3.3</v>
      </c>
      <c r="Y23" s="170">
        <f>VLOOKUP(R23,$AH$2:$AI$24,2)</f>
        <v>4.8</v>
      </c>
      <c r="Z23" s="170">
        <f>VLOOKUP(S23,$AH$2:$AI$24,2)</f>
        <v>4.8</v>
      </c>
      <c r="AA23" s="170">
        <f>VLOOKUP(T23,$AH$2:$AI$24,2)</f>
        <v>4.8</v>
      </c>
      <c r="AB23" s="170">
        <f>VLOOKUP(U23,$AH$2:$AI$24,2)</f>
        <v>4.8</v>
      </c>
      <c r="AC23" s="170">
        <f>VLOOKUP(V23,$AH$2:$AI$24,2)</f>
        <v>4.8</v>
      </c>
      <c r="AD23" s="172">
        <f>VLOOKUP(W23,$AH$2:$AI$24,2)</f>
        <v>4.8</v>
      </c>
      <c r="AH23" s="179">
        <f t="shared" si="2"/>
        <v>21</v>
      </c>
      <c r="AI23" s="180">
        <v>35.700000000000003</v>
      </c>
    </row>
    <row r="24" spans="1:35">
      <c r="A24">
        <f t="shared" si="0"/>
        <v>33.800000000000004</v>
      </c>
      <c r="B24" s="171">
        <v>1</v>
      </c>
      <c r="C24" s="170">
        <v>5</v>
      </c>
      <c r="D24" s="170">
        <v>5</v>
      </c>
      <c r="E24" s="170">
        <v>2</v>
      </c>
      <c r="F24" s="170">
        <v>2</v>
      </c>
      <c r="G24" s="170">
        <v>3</v>
      </c>
      <c r="H24" s="172">
        <v>3</v>
      </c>
      <c r="I24" s="170">
        <f>VLOOKUP(B24,$AH$2:$AI$24,2)</f>
        <v>1.8</v>
      </c>
      <c r="J24" s="170">
        <f>VLOOKUP(C24,$AH$2:$AI$24,2)</f>
        <v>7.9</v>
      </c>
      <c r="K24" s="170">
        <f>VLOOKUP(D24,$AH$2:$AI$24,2)</f>
        <v>7.9</v>
      </c>
      <c r="L24" s="170">
        <f>VLOOKUP(E24,$AH$2:$AI$24,2)</f>
        <v>3.3</v>
      </c>
      <c r="M24" s="170">
        <f>VLOOKUP(F24,$AH$2:$AI$24,2)</f>
        <v>3.3</v>
      </c>
      <c r="N24" s="170">
        <f>VLOOKUP(G24,$AH$2:$AI$24,2)</f>
        <v>4.8</v>
      </c>
      <c r="O24" s="172">
        <f>VLOOKUP(H24,$AH$2:$AI$24,2)</f>
        <v>4.8</v>
      </c>
      <c r="P24">
        <f t="shared" si="1"/>
        <v>33.6</v>
      </c>
      <c r="Q24" s="171">
        <v>3</v>
      </c>
      <c r="R24" s="170">
        <v>3</v>
      </c>
      <c r="S24" s="170">
        <v>3</v>
      </c>
      <c r="T24" s="170">
        <v>3</v>
      </c>
      <c r="U24" s="170">
        <v>3</v>
      </c>
      <c r="V24" s="170">
        <v>3</v>
      </c>
      <c r="W24" s="172">
        <v>3</v>
      </c>
      <c r="X24" s="171">
        <f>VLOOKUP(Q24,$AH$2:$AI$24,2)</f>
        <v>4.8</v>
      </c>
      <c r="Y24" s="170">
        <f>VLOOKUP(R24,$AH$2:$AI$24,2)</f>
        <v>4.8</v>
      </c>
      <c r="Z24" s="170">
        <f>VLOOKUP(S24,$AH$2:$AI$24,2)</f>
        <v>4.8</v>
      </c>
      <c r="AA24" s="170">
        <f>VLOOKUP(T24,$AH$2:$AI$24,2)</f>
        <v>4.8</v>
      </c>
      <c r="AB24" s="170">
        <f>VLOOKUP(U24,$AH$2:$AI$24,2)</f>
        <v>4.8</v>
      </c>
      <c r="AC24" s="170">
        <f>VLOOKUP(V24,$AH$2:$AI$24,2)</f>
        <v>4.8</v>
      </c>
      <c r="AD24" s="172">
        <f>VLOOKUP(W24,$AH$2:$AI$24,2)</f>
        <v>4.8</v>
      </c>
      <c r="AH24" s="179">
        <f t="shared" si="2"/>
        <v>22</v>
      </c>
      <c r="AI24" s="180">
        <v>37.4</v>
      </c>
    </row>
    <row r="25" spans="1:35">
      <c r="A25">
        <f t="shared" si="0"/>
        <v>35.300000000000004</v>
      </c>
      <c r="B25" s="171">
        <v>2</v>
      </c>
      <c r="C25" s="170">
        <v>5</v>
      </c>
      <c r="D25" s="170">
        <v>5</v>
      </c>
      <c r="E25" s="170">
        <v>2</v>
      </c>
      <c r="F25" s="170">
        <v>2</v>
      </c>
      <c r="G25" s="170">
        <v>3</v>
      </c>
      <c r="H25" s="172">
        <v>3</v>
      </c>
      <c r="I25" s="170">
        <f>VLOOKUP(B25,$AH$2:$AI$24,2)</f>
        <v>3.3</v>
      </c>
      <c r="J25" s="170">
        <f>VLOOKUP(C25,$AH$2:$AI$24,2)</f>
        <v>7.9</v>
      </c>
      <c r="K25" s="170">
        <f>VLOOKUP(D25,$AH$2:$AI$24,2)</f>
        <v>7.9</v>
      </c>
      <c r="L25" s="170">
        <f>VLOOKUP(E25,$AH$2:$AI$24,2)</f>
        <v>3.3</v>
      </c>
      <c r="M25" s="170">
        <f>VLOOKUP(F25,$AH$2:$AI$24,2)</f>
        <v>3.3</v>
      </c>
      <c r="N25" s="170">
        <f>VLOOKUP(G25,$AH$2:$AI$24,2)</f>
        <v>4.8</v>
      </c>
      <c r="O25" s="172">
        <f>VLOOKUP(H25,$AH$2:$AI$24,2)</f>
        <v>4.8</v>
      </c>
      <c r="P25">
        <f t="shared" si="1"/>
        <v>35</v>
      </c>
      <c r="Q25" s="171">
        <v>3</v>
      </c>
      <c r="R25" s="170">
        <v>4</v>
      </c>
      <c r="S25" s="170">
        <v>3</v>
      </c>
      <c r="T25" s="170">
        <v>3</v>
      </c>
      <c r="U25" s="170">
        <v>3</v>
      </c>
      <c r="V25" s="170">
        <v>3</v>
      </c>
      <c r="W25" s="172">
        <v>3</v>
      </c>
      <c r="X25" s="171">
        <f>VLOOKUP(Q25,$AH$2:$AI$24,2)</f>
        <v>4.8</v>
      </c>
      <c r="Y25" s="170">
        <f>VLOOKUP(R25,$AH$2:$AI$24,2)</f>
        <v>6.2</v>
      </c>
      <c r="Z25" s="170">
        <f>VLOOKUP(S25,$AH$2:$AI$24,2)</f>
        <v>4.8</v>
      </c>
      <c r="AA25" s="170">
        <f>VLOOKUP(T25,$AH$2:$AI$24,2)</f>
        <v>4.8</v>
      </c>
      <c r="AB25" s="170">
        <f>VLOOKUP(U25,$AH$2:$AI$24,2)</f>
        <v>4.8</v>
      </c>
      <c r="AC25" s="170">
        <f>VLOOKUP(V25,$AH$2:$AI$24,2)</f>
        <v>4.8</v>
      </c>
      <c r="AD25" s="172">
        <f>VLOOKUP(W25,$AH$2:$AI$24,2)</f>
        <v>4.8</v>
      </c>
    </row>
    <row r="26" spans="1:35">
      <c r="A26">
        <f t="shared" si="0"/>
        <v>36.799999999999997</v>
      </c>
      <c r="B26" s="171">
        <v>2</v>
      </c>
      <c r="C26" s="170">
        <v>5</v>
      </c>
      <c r="D26" s="170">
        <v>5</v>
      </c>
      <c r="E26" s="170">
        <v>3</v>
      </c>
      <c r="F26" s="170">
        <v>2</v>
      </c>
      <c r="G26" s="170">
        <v>3</v>
      </c>
      <c r="H26" s="172">
        <v>3</v>
      </c>
      <c r="I26" s="170">
        <f>VLOOKUP(B26,$AH$2:$AI$24,2)</f>
        <v>3.3</v>
      </c>
      <c r="J26" s="170">
        <f>VLOOKUP(C26,$AH$2:$AI$24,2)</f>
        <v>7.9</v>
      </c>
      <c r="K26" s="170">
        <f>VLOOKUP(D26,$AH$2:$AI$24,2)</f>
        <v>7.9</v>
      </c>
      <c r="L26" s="170">
        <f>VLOOKUP(E26,$AH$2:$AI$24,2)</f>
        <v>4.8</v>
      </c>
      <c r="M26" s="170">
        <f>VLOOKUP(F26,$AH$2:$AI$24,2)</f>
        <v>3.3</v>
      </c>
      <c r="N26" s="170">
        <f>VLOOKUP(G26,$AH$2:$AI$24,2)</f>
        <v>4.8</v>
      </c>
      <c r="O26" s="172">
        <f>VLOOKUP(H26,$AH$2:$AI$24,2)</f>
        <v>4.8</v>
      </c>
      <c r="P26">
        <f t="shared" si="1"/>
        <v>36.4</v>
      </c>
      <c r="Q26" s="171">
        <v>3</v>
      </c>
      <c r="R26" s="170">
        <v>4</v>
      </c>
      <c r="S26" s="170">
        <v>3</v>
      </c>
      <c r="T26" s="170">
        <v>3</v>
      </c>
      <c r="U26" s="170">
        <v>3</v>
      </c>
      <c r="V26" s="170">
        <v>4</v>
      </c>
      <c r="W26" s="172">
        <v>3</v>
      </c>
      <c r="X26" s="171">
        <f>VLOOKUP(Q26,$AH$2:$AI$24,2)</f>
        <v>4.8</v>
      </c>
      <c r="Y26" s="170">
        <f>VLOOKUP(R26,$AH$2:$AI$24,2)</f>
        <v>6.2</v>
      </c>
      <c r="Z26" s="170">
        <f>VLOOKUP(S26,$AH$2:$AI$24,2)</f>
        <v>4.8</v>
      </c>
      <c r="AA26" s="170">
        <f>VLOOKUP(T26,$AH$2:$AI$24,2)</f>
        <v>4.8</v>
      </c>
      <c r="AB26" s="170">
        <f>VLOOKUP(U26,$AH$2:$AI$24,2)</f>
        <v>4.8</v>
      </c>
      <c r="AC26" s="170">
        <f>VLOOKUP(V26,$AH$2:$AI$24,2)</f>
        <v>6.2</v>
      </c>
      <c r="AD26" s="172">
        <f>VLOOKUP(W26,$AH$2:$AI$24,2)</f>
        <v>4.8</v>
      </c>
    </row>
    <row r="27" spans="1:35">
      <c r="A27">
        <f t="shared" si="0"/>
        <v>38.299999999999997</v>
      </c>
      <c r="B27" s="171">
        <v>2</v>
      </c>
      <c r="C27" s="170">
        <v>5</v>
      </c>
      <c r="D27" s="170">
        <v>5</v>
      </c>
      <c r="E27" s="170">
        <v>3</v>
      </c>
      <c r="F27" s="170">
        <v>3</v>
      </c>
      <c r="G27" s="170">
        <v>3</v>
      </c>
      <c r="H27" s="172">
        <v>3</v>
      </c>
      <c r="I27" s="170">
        <f>VLOOKUP(B27,$AH$2:$AI$24,2)</f>
        <v>3.3</v>
      </c>
      <c r="J27" s="170">
        <f>VLOOKUP(C27,$AH$2:$AI$24,2)</f>
        <v>7.9</v>
      </c>
      <c r="K27" s="170">
        <f>VLOOKUP(D27,$AH$2:$AI$24,2)</f>
        <v>7.9</v>
      </c>
      <c r="L27" s="170">
        <f>VLOOKUP(E27,$AH$2:$AI$24,2)</f>
        <v>4.8</v>
      </c>
      <c r="M27" s="170">
        <f>VLOOKUP(F27,$AH$2:$AI$24,2)</f>
        <v>4.8</v>
      </c>
      <c r="N27" s="170">
        <f>VLOOKUP(G27,$AH$2:$AI$24,2)</f>
        <v>4.8</v>
      </c>
      <c r="O27" s="172">
        <f>VLOOKUP(H27,$AH$2:$AI$24,2)</f>
        <v>4.8</v>
      </c>
      <c r="P27">
        <f t="shared" si="1"/>
        <v>37.799999999999997</v>
      </c>
      <c r="Q27" s="171">
        <v>3</v>
      </c>
      <c r="R27" s="170">
        <v>4</v>
      </c>
      <c r="S27" s="170">
        <v>4</v>
      </c>
      <c r="T27" s="170">
        <v>3</v>
      </c>
      <c r="U27" s="170">
        <v>3</v>
      </c>
      <c r="V27" s="170">
        <v>4</v>
      </c>
      <c r="W27" s="172">
        <v>3</v>
      </c>
      <c r="X27" s="171">
        <f>VLOOKUP(Q27,$AH$2:$AI$24,2)</f>
        <v>4.8</v>
      </c>
      <c r="Y27" s="170">
        <f>VLOOKUP(R27,$AH$2:$AI$24,2)</f>
        <v>6.2</v>
      </c>
      <c r="Z27" s="170">
        <f>VLOOKUP(S27,$AH$2:$AI$24,2)</f>
        <v>6.2</v>
      </c>
      <c r="AA27" s="170">
        <f>VLOOKUP(T27,$AH$2:$AI$24,2)</f>
        <v>4.8</v>
      </c>
      <c r="AB27" s="170">
        <f>VLOOKUP(U27,$AH$2:$AI$24,2)</f>
        <v>4.8</v>
      </c>
      <c r="AC27" s="170">
        <f>VLOOKUP(V27,$AH$2:$AI$24,2)</f>
        <v>6.2</v>
      </c>
      <c r="AD27" s="172">
        <f>VLOOKUP(W27,$AH$2:$AI$24,2)</f>
        <v>4.8</v>
      </c>
    </row>
    <row r="28" spans="1:35">
      <c r="A28">
        <f t="shared" si="0"/>
        <v>39.999999999999993</v>
      </c>
      <c r="B28" s="171">
        <v>2</v>
      </c>
      <c r="C28" s="170">
        <v>6</v>
      </c>
      <c r="D28" s="170">
        <v>5</v>
      </c>
      <c r="E28" s="170">
        <v>3</v>
      </c>
      <c r="F28" s="170">
        <v>3</v>
      </c>
      <c r="G28" s="170">
        <v>3</v>
      </c>
      <c r="H28" s="172">
        <v>3</v>
      </c>
      <c r="I28" s="170">
        <f>VLOOKUP(B28,$AH$2:$AI$24,2)</f>
        <v>3.3</v>
      </c>
      <c r="J28" s="170">
        <f>VLOOKUP(C28,$AH$2:$AI$24,2)</f>
        <v>9.6</v>
      </c>
      <c r="K28" s="170">
        <f>VLOOKUP(D28,$AH$2:$AI$24,2)</f>
        <v>7.9</v>
      </c>
      <c r="L28" s="170">
        <f>VLOOKUP(E28,$AH$2:$AI$24,2)</f>
        <v>4.8</v>
      </c>
      <c r="M28" s="170">
        <f>VLOOKUP(F28,$AH$2:$AI$24,2)</f>
        <v>4.8</v>
      </c>
      <c r="N28" s="170">
        <f>VLOOKUP(G28,$AH$2:$AI$24,2)</f>
        <v>4.8</v>
      </c>
      <c r="O28" s="172">
        <f>VLOOKUP(H28,$AH$2:$AI$24,2)</f>
        <v>4.8</v>
      </c>
      <c r="P28">
        <f t="shared" si="1"/>
        <v>39.199999999999996</v>
      </c>
      <c r="Q28" s="171">
        <v>3</v>
      </c>
      <c r="R28" s="170">
        <v>4</v>
      </c>
      <c r="S28" s="170">
        <v>4</v>
      </c>
      <c r="T28" s="170">
        <v>3</v>
      </c>
      <c r="U28" s="170">
        <v>4</v>
      </c>
      <c r="V28" s="170">
        <v>4</v>
      </c>
      <c r="W28" s="172">
        <v>3</v>
      </c>
      <c r="X28" s="171">
        <f>VLOOKUP(Q28,$AH$2:$AI$24,2)</f>
        <v>4.8</v>
      </c>
      <c r="Y28" s="170">
        <f>VLOOKUP(R28,$AH$2:$AI$24,2)</f>
        <v>6.2</v>
      </c>
      <c r="Z28" s="170">
        <f>VLOOKUP(S28,$AH$2:$AI$24,2)</f>
        <v>6.2</v>
      </c>
      <c r="AA28" s="170">
        <f>VLOOKUP(T28,$AH$2:$AI$24,2)</f>
        <v>4.8</v>
      </c>
      <c r="AB28" s="170">
        <f>VLOOKUP(U28,$AH$2:$AI$24,2)</f>
        <v>6.2</v>
      </c>
      <c r="AC28" s="170">
        <f>VLOOKUP(V28,$AH$2:$AI$24,2)</f>
        <v>6.2</v>
      </c>
      <c r="AD28" s="172">
        <f>VLOOKUP(W28,$AH$2:$AI$24,2)</f>
        <v>4.8</v>
      </c>
    </row>
    <row r="29" spans="1:35">
      <c r="A29">
        <f t="shared" si="0"/>
        <v>41.699999999999996</v>
      </c>
      <c r="B29" s="171">
        <v>2</v>
      </c>
      <c r="C29" s="170">
        <v>6</v>
      </c>
      <c r="D29" s="170">
        <v>6</v>
      </c>
      <c r="E29" s="170">
        <v>3</v>
      </c>
      <c r="F29" s="170">
        <v>3</v>
      </c>
      <c r="G29" s="170">
        <v>3</v>
      </c>
      <c r="H29" s="172">
        <v>3</v>
      </c>
      <c r="I29" s="170">
        <f>VLOOKUP(B29,$AH$2:$AI$24,2)</f>
        <v>3.3</v>
      </c>
      <c r="J29" s="170">
        <f>VLOOKUP(C29,$AH$2:$AI$24,2)</f>
        <v>9.6</v>
      </c>
      <c r="K29" s="170">
        <f>VLOOKUP(D29,$AH$2:$AI$24,2)</f>
        <v>9.6</v>
      </c>
      <c r="L29" s="170">
        <f>VLOOKUP(E29,$AH$2:$AI$24,2)</f>
        <v>4.8</v>
      </c>
      <c r="M29" s="170">
        <f>VLOOKUP(F29,$AH$2:$AI$24,2)</f>
        <v>4.8</v>
      </c>
      <c r="N29" s="170">
        <f>VLOOKUP(G29,$AH$2:$AI$24,2)</f>
        <v>4.8</v>
      </c>
      <c r="O29" s="172">
        <f>VLOOKUP(H29,$AH$2:$AI$24,2)</f>
        <v>4.8</v>
      </c>
      <c r="P29">
        <f t="shared" si="1"/>
        <v>40.599999999999994</v>
      </c>
      <c r="Q29" s="171">
        <v>3</v>
      </c>
      <c r="R29" s="170">
        <v>4</v>
      </c>
      <c r="S29" s="170">
        <v>4</v>
      </c>
      <c r="T29" s="170">
        <v>4</v>
      </c>
      <c r="U29" s="170">
        <v>4</v>
      </c>
      <c r="V29" s="170">
        <v>4</v>
      </c>
      <c r="W29" s="172">
        <v>3</v>
      </c>
      <c r="X29" s="171">
        <f>VLOOKUP(Q29,$AH$2:$AI$24,2)</f>
        <v>4.8</v>
      </c>
      <c r="Y29" s="170">
        <f>VLOOKUP(R29,$AH$2:$AI$24,2)</f>
        <v>6.2</v>
      </c>
      <c r="Z29" s="170">
        <f>VLOOKUP(S29,$AH$2:$AI$24,2)</f>
        <v>6.2</v>
      </c>
      <c r="AA29" s="170">
        <f>VLOOKUP(T29,$AH$2:$AI$24,2)</f>
        <v>6.2</v>
      </c>
      <c r="AB29" s="170">
        <f>VLOOKUP(U29,$AH$2:$AI$24,2)</f>
        <v>6.2</v>
      </c>
      <c r="AC29" s="170">
        <f>VLOOKUP(V29,$AH$2:$AI$24,2)</f>
        <v>6.2</v>
      </c>
      <c r="AD29" s="172">
        <f>VLOOKUP(W29,$AH$2:$AI$24,2)</f>
        <v>4.8</v>
      </c>
    </row>
    <row r="30" spans="1:35">
      <c r="A30">
        <f t="shared" si="0"/>
        <v>43.199999999999996</v>
      </c>
      <c r="B30" s="171">
        <v>3</v>
      </c>
      <c r="C30" s="170">
        <v>6</v>
      </c>
      <c r="D30" s="170">
        <v>6</v>
      </c>
      <c r="E30" s="170">
        <v>3</v>
      </c>
      <c r="F30" s="170">
        <v>3</v>
      </c>
      <c r="G30" s="170">
        <v>3</v>
      </c>
      <c r="H30" s="172">
        <v>3</v>
      </c>
      <c r="I30" s="170">
        <f>VLOOKUP(B30,$AH$2:$AI$24,2)</f>
        <v>4.8</v>
      </c>
      <c r="J30" s="170">
        <f>VLOOKUP(C30,$AH$2:$AI$24,2)</f>
        <v>9.6</v>
      </c>
      <c r="K30" s="170">
        <f>VLOOKUP(D30,$AH$2:$AI$24,2)</f>
        <v>9.6</v>
      </c>
      <c r="L30" s="170">
        <f>VLOOKUP(E30,$AH$2:$AI$24,2)</f>
        <v>4.8</v>
      </c>
      <c r="M30" s="170">
        <f>VLOOKUP(F30,$AH$2:$AI$24,2)</f>
        <v>4.8</v>
      </c>
      <c r="N30" s="170">
        <f>VLOOKUP(G30,$AH$2:$AI$24,2)</f>
        <v>4.8</v>
      </c>
      <c r="O30" s="172">
        <f>VLOOKUP(H30,$AH$2:$AI$24,2)</f>
        <v>4.8</v>
      </c>
      <c r="P30">
        <f t="shared" si="1"/>
        <v>42</v>
      </c>
      <c r="Q30" s="171">
        <v>3</v>
      </c>
      <c r="R30" s="170">
        <v>4</v>
      </c>
      <c r="S30" s="170">
        <v>4</v>
      </c>
      <c r="T30" s="170">
        <v>4</v>
      </c>
      <c r="U30" s="170">
        <v>4</v>
      </c>
      <c r="V30" s="170">
        <v>4</v>
      </c>
      <c r="W30" s="172">
        <v>4</v>
      </c>
      <c r="X30" s="171">
        <f>VLOOKUP(Q30,$AH$2:$AI$24,2)</f>
        <v>4.8</v>
      </c>
      <c r="Y30" s="170">
        <f>VLOOKUP(R30,$AH$2:$AI$24,2)</f>
        <v>6.2</v>
      </c>
      <c r="Z30" s="170">
        <f>VLOOKUP(S30,$AH$2:$AI$24,2)</f>
        <v>6.2</v>
      </c>
      <c r="AA30" s="170">
        <f>VLOOKUP(T30,$AH$2:$AI$24,2)</f>
        <v>6.2</v>
      </c>
      <c r="AB30" s="170">
        <f>VLOOKUP(U30,$AH$2:$AI$24,2)</f>
        <v>6.2</v>
      </c>
      <c r="AC30" s="170">
        <f>VLOOKUP(V30,$AH$2:$AI$24,2)</f>
        <v>6.2</v>
      </c>
      <c r="AD30" s="172">
        <f>VLOOKUP(W30,$AH$2:$AI$24,2)</f>
        <v>6.2</v>
      </c>
    </row>
    <row r="31" spans="1:35">
      <c r="A31">
        <f t="shared" si="0"/>
        <v>44.599999999999994</v>
      </c>
      <c r="B31" s="171">
        <v>4</v>
      </c>
      <c r="C31" s="170">
        <v>6</v>
      </c>
      <c r="D31" s="170">
        <v>6</v>
      </c>
      <c r="E31" s="170">
        <v>3</v>
      </c>
      <c r="F31" s="170">
        <v>3</v>
      </c>
      <c r="G31" s="170">
        <v>3</v>
      </c>
      <c r="H31" s="172">
        <v>3</v>
      </c>
      <c r="I31" s="170">
        <f>VLOOKUP(B31,$AH$2:$AI$24,2)</f>
        <v>6.2</v>
      </c>
      <c r="J31" s="170">
        <f>VLOOKUP(C31,$AH$2:$AI$24,2)</f>
        <v>9.6</v>
      </c>
      <c r="K31" s="170">
        <f>VLOOKUP(D31,$AH$2:$AI$24,2)</f>
        <v>9.6</v>
      </c>
      <c r="L31" s="170">
        <f>VLOOKUP(E31,$AH$2:$AI$24,2)</f>
        <v>4.8</v>
      </c>
      <c r="M31" s="170">
        <f>VLOOKUP(F31,$AH$2:$AI$24,2)</f>
        <v>4.8</v>
      </c>
      <c r="N31" s="170">
        <f>VLOOKUP(G31,$AH$2:$AI$24,2)</f>
        <v>4.8</v>
      </c>
      <c r="O31" s="172">
        <f>VLOOKUP(H31,$AH$2:$AI$24,2)</f>
        <v>4.8</v>
      </c>
      <c r="P31">
        <f t="shared" si="1"/>
        <v>43.400000000000006</v>
      </c>
      <c r="Q31" s="171">
        <v>4</v>
      </c>
      <c r="R31" s="170">
        <v>4</v>
      </c>
      <c r="S31" s="170">
        <v>4</v>
      </c>
      <c r="T31" s="170">
        <v>4</v>
      </c>
      <c r="U31" s="170">
        <v>4</v>
      </c>
      <c r="V31" s="170">
        <v>4</v>
      </c>
      <c r="W31" s="172">
        <v>4</v>
      </c>
      <c r="X31" s="171">
        <f>VLOOKUP(Q31,$AH$2:$AI$24,2)</f>
        <v>6.2</v>
      </c>
      <c r="Y31" s="170">
        <f>VLOOKUP(R31,$AH$2:$AI$24,2)</f>
        <v>6.2</v>
      </c>
      <c r="Z31" s="170">
        <f>VLOOKUP(S31,$AH$2:$AI$24,2)</f>
        <v>6.2</v>
      </c>
      <c r="AA31" s="170">
        <f>VLOOKUP(T31,$AH$2:$AI$24,2)</f>
        <v>6.2</v>
      </c>
      <c r="AB31" s="170">
        <f>VLOOKUP(U31,$AH$2:$AI$24,2)</f>
        <v>6.2</v>
      </c>
      <c r="AC31" s="170">
        <f>VLOOKUP(V31,$AH$2:$AI$24,2)</f>
        <v>6.2</v>
      </c>
      <c r="AD31" s="172">
        <f>VLOOKUP(W31,$AH$2:$AI$24,2)</f>
        <v>6.2</v>
      </c>
    </row>
    <row r="32" spans="1:35">
      <c r="A32">
        <f t="shared" si="0"/>
        <v>46.3</v>
      </c>
      <c r="B32" s="171">
        <v>5</v>
      </c>
      <c r="C32" s="170">
        <v>6</v>
      </c>
      <c r="D32" s="170">
        <v>6</v>
      </c>
      <c r="E32" s="170">
        <v>3</v>
      </c>
      <c r="F32" s="170">
        <v>3</v>
      </c>
      <c r="G32" s="170">
        <v>3</v>
      </c>
      <c r="H32" s="172">
        <v>3</v>
      </c>
      <c r="I32" s="170">
        <f>VLOOKUP(B32,$AH$2:$AI$24,2)</f>
        <v>7.9</v>
      </c>
      <c r="J32" s="170">
        <f>VLOOKUP(C32,$AH$2:$AI$24,2)</f>
        <v>9.6</v>
      </c>
      <c r="K32" s="170">
        <f>VLOOKUP(D32,$AH$2:$AI$24,2)</f>
        <v>9.6</v>
      </c>
      <c r="L32" s="170">
        <f>VLOOKUP(E32,$AH$2:$AI$24,2)</f>
        <v>4.8</v>
      </c>
      <c r="M32" s="170">
        <f>VLOOKUP(F32,$AH$2:$AI$24,2)</f>
        <v>4.8</v>
      </c>
      <c r="N32" s="170">
        <f>VLOOKUP(G32,$AH$2:$AI$24,2)</f>
        <v>4.8</v>
      </c>
      <c r="O32" s="172">
        <f>VLOOKUP(H32,$AH$2:$AI$24,2)</f>
        <v>4.8</v>
      </c>
      <c r="P32">
        <f t="shared" si="1"/>
        <v>45.100000000000009</v>
      </c>
      <c r="Q32" s="171">
        <v>4</v>
      </c>
      <c r="R32" s="170">
        <v>5</v>
      </c>
      <c r="S32" s="170">
        <v>4</v>
      </c>
      <c r="T32" s="170">
        <v>4</v>
      </c>
      <c r="U32" s="170">
        <v>4</v>
      </c>
      <c r="V32" s="170">
        <v>4</v>
      </c>
      <c r="W32" s="172">
        <v>4</v>
      </c>
      <c r="X32" s="171">
        <f>VLOOKUP(Q32,$AH$2:$AI$24,2)</f>
        <v>6.2</v>
      </c>
      <c r="Y32" s="170">
        <f>VLOOKUP(R32,$AH$2:$AI$24,2)</f>
        <v>7.9</v>
      </c>
      <c r="Z32" s="170">
        <f>VLOOKUP(S32,$AH$2:$AI$24,2)</f>
        <v>6.2</v>
      </c>
      <c r="AA32" s="170">
        <f>VLOOKUP(T32,$AH$2:$AI$24,2)</f>
        <v>6.2</v>
      </c>
      <c r="AB32" s="170">
        <f>VLOOKUP(U32,$AH$2:$AI$24,2)</f>
        <v>6.2</v>
      </c>
      <c r="AC32" s="170">
        <f>VLOOKUP(V32,$AH$2:$AI$24,2)</f>
        <v>6.2</v>
      </c>
      <c r="AD32" s="172">
        <f>VLOOKUP(W32,$AH$2:$AI$24,2)</f>
        <v>6.2</v>
      </c>
    </row>
    <row r="33" spans="1:30">
      <c r="A33">
        <f t="shared" si="0"/>
        <v>47.999999999999986</v>
      </c>
      <c r="B33" s="171">
        <v>6</v>
      </c>
      <c r="C33" s="170">
        <v>6</v>
      </c>
      <c r="D33" s="170">
        <v>6</v>
      </c>
      <c r="E33" s="170">
        <v>3</v>
      </c>
      <c r="F33" s="170">
        <v>3</v>
      </c>
      <c r="G33" s="170">
        <v>3</v>
      </c>
      <c r="H33" s="172">
        <v>3</v>
      </c>
      <c r="I33" s="170">
        <f>VLOOKUP(B33,$AH$2:$AI$24,2)</f>
        <v>9.6</v>
      </c>
      <c r="J33" s="170">
        <f>VLOOKUP(C33,$AH$2:$AI$24,2)</f>
        <v>9.6</v>
      </c>
      <c r="K33" s="170">
        <f>VLOOKUP(D33,$AH$2:$AI$24,2)</f>
        <v>9.6</v>
      </c>
      <c r="L33" s="170">
        <f>VLOOKUP(E33,$AH$2:$AI$24,2)</f>
        <v>4.8</v>
      </c>
      <c r="M33" s="170">
        <f>VLOOKUP(F33,$AH$2:$AI$24,2)</f>
        <v>4.8</v>
      </c>
      <c r="N33" s="170">
        <f>VLOOKUP(G33,$AH$2:$AI$24,2)</f>
        <v>4.8</v>
      </c>
      <c r="O33" s="172">
        <f>VLOOKUP(H33,$AH$2:$AI$24,2)</f>
        <v>4.8</v>
      </c>
      <c r="P33">
        <f t="shared" si="1"/>
        <v>46.800000000000004</v>
      </c>
      <c r="Q33" s="171">
        <v>4</v>
      </c>
      <c r="R33" s="170">
        <v>5</v>
      </c>
      <c r="S33" s="170">
        <v>4</v>
      </c>
      <c r="T33" s="170">
        <v>4</v>
      </c>
      <c r="U33" s="170">
        <v>4</v>
      </c>
      <c r="V33" s="170">
        <v>5</v>
      </c>
      <c r="W33" s="172">
        <v>4</v>
      </c>
      <c r="X33" s="171">
        <f>VLOOKUP(Q33,$AH$2:$AI$24,2)</f>
        <v>6.2</v>
      </c>
      <c r="Y33" s="170">
        <f>VLOOKUP(R33,$AH$2:$AI$24,2)</f>
        <v>7.9</v>
      </c>
      <c r="Z33" s="170">
        <f>VLOOKUP(S33,$AH$2:$AI$24,2)</f>
        <v>6.2</v>
      </c>
      <c r="AA33" s="170">
        <f>VLOOKUP(T33,$AH$2:$AI$24,2)</f>
        <v>6.2</v>
      </c>
      <c r="AB33" s="170">
        <f>VLOOKUP(U33,$AH$2:$AI$24,2)</f>
        <v>6.2</v>
      </c>
      <c r="AC33" s="170">
        <f>VLOOKUP(V33,$AH$2:$AI$24,2)</f>
        <v>7.9</v>
      </c>
      <c r="AD33" s="172">
        <f>VLOOKUP(W33,$AH$2:$AI$24,2)</f>
        <v>6.2</v>
      </c>
    </row>
    <row r="34" spans="1:30">
      <c r="A34">
        <f t="shared" si="0"/>
        <v>49.399999999999991</v>
      </c>
      <c r="B34" s="171">
        <v>6</v>
      </c>
      <c r="C34" s="170">
        <v>6</v>
      </c>
      <c r="D34" s="170">
        <v>6</v>
      </c>
      <c r="E34" s="170">
        <v>4</v>
      </c>
      <c r="F34" s="170">
        <v>3</v>
      </c>
      <c r="G34" s="170">
        <v>3</v>
      </c>
      <c r="H34" s="172">
        <v>3</v>
      </c>
      <c r="I34" s="170">
        <f>VLOOKUP(B34,$AH$2:$AI$24,2)</f>
        <v>9.6</v>
      </c>
      <c r="J34" s="170">
        <f>VLOOKUP(C34,$AH$2:$AI$24,2)</f>
        <v>9.6</v>
      </c>
      <c r="K34" s="170">
        <f>VLOOKUP(D34,$AH$2:$AI$24,2)</f>
        <v>9.6</v>
      </c>
      <c r="L34" s="170">
        <f>VLOOKUP(E34,$AH$2:$AI$24,2)</f>
        <v>6.2</v>
      </c>
      <c r="M34" s="170">
        <f>VLOOKUP(F34,$AH$2:$AI$24,2)</f>
        <v>4.8</v>
      </c>
      <c r="N34" s="170">
        <f>VLOOKUP(G34,$AH$2:$AI$24,2)</f>
        <v>4.8</v>
      </c>
      <c r="O34" s="172">
        <f>VLOOKUP(H34,$AH$2:$AI$24,2)</f>
        <v>4.8</v>
      </c>
      <c r="P34">
        <f t="shared" si="1"/>
        <v>48.5</v>
      </c>
      <c r="Q34" s="171">
        <v>4</v>
      </c>
      <c r="R34" s="170">
        <v>5</v>
      </c>
      <c r="S34" s="170">
        <v>5</v>
      </c>
      <c r="T34" s="170">
        <v>4</v>
      </c>
      <c r="U34" s="170">
        <v>4</v>
      </c>
      <c r="V34" s="170">
        <v>5</v>
      </c>
      <c r="W34" s="172">
        <v>4</v>
      </c>
      <c r="X34" s="171">
        <f>VLOOKUP(Q34,$AH$2:$AI$24,2)</f>
        <v>6.2</v>
      </c>
      <c r="Y34" s="170">
        <f>VLOOKUP(R34,$AH$2:$AI$24,2)</f>
        <v>7.9</v>
      </c>
      <c r="Z34" s="170">
        <f>VLOOKUP(S34,$AH$2:$AI$24,2)</f>
        <v>7.9</v>
      </c>
      <c r="AA34" s="170">
        <f>VLOOKUP(T34,$AH$2:$AI$24,2)</f>
        <v>6.2</v>
      </c>
      <c r="AB34" s="170">
        <f>VLOOKUP(U34,$AH$2:$AI$24,2)</f>
        <v>6.2</v>
      </c>
      <c r="AC34" s="170">
        <f>VLOOKUP(V34,$AH$2:$AI$24,2)</f>
        <v>7.9</v>
      </c>
      <c r="AD34" s="172">
        <f>VLOOKUP(W34,$AH$2:$AI$24,2)</f>
        <v>6.2</v>
      </c>
    </row>
    <row r="35" spans="1:30">
      <c r="A35">
        <f t="shared" si="0"/>
        <v>50.8</v>
      </c>
      <c r="B35" s="171">
        <v>6</v>
      </c>
      <c r="C35" s="170">
        <v>6</v>
      </c>
      <c r="D35" s="170">
        <v>6</v>
      </c>
      <c r="E35" s="170">
        <v>4</v>
      </c>
      <c r="F35" s="170">
        <v>4</v>
      </c>
      <c r="G35" s="170">
        <v>3</v>
      </c>
      <c r="H35" s="172">
        <v>3</v>
      </c>
      <c r="I35" s="170">
        <f>VLOOKUP(B35,$AH$2:$AI$24,2)</f>
        <v>9.6</v>
      </c>
      <c r="J35" s="170">
        <f>VLOOKUP(C35,$AH$2:$AI$24,2)</f>
        <v>9.6</v>
      </c>
      <c r="K35" s="170">
        <f>VLOOKUP(D35,$AH$2:$AI$24,2)</f>
        <v>9.6</v>
      </c>
      <c r="L35" s="170">
        <f>VLOOKUP(E35,$AH$2:$AI$24,2)</f>
        <v>6.2</v>
      </c>
      <c r="M35" s="170">
        <f>VLOOKUP(F35,$AH$2:$AI$24,2)</f>
        <v>6.2</v>
      </c>
      <c r="N35" s="170">
        <f>VLOOKUP(G35,$AH$2:$AI$24,2)</f>
        <v>4.8</v>
      </c>
      <c r="O35" s="172">
        <f>VLOOKUP(H35,$AH$2:$AI$24,2)</f>
        <v>4.8</v>
      </c>
      <c r="P35">
        <f t="shared" si="1"/>
        <v>50.2</v>
      </c>
      <c r="Q35" s="171">
        <v>4</v>
      </c>
      <c r="R35" s="170">
        <v>5</v>
      </c>
      <c r="S35" s="170">
        <v>5</v>
      </c>
      <c r="T35" s="170">
        <v>4</v>
      </c>
      <c r="U35" s="170">
        <v>5</v>
      </c>
      <c r="V35" s="170">
        <v>5</v>
      </c>
      <c r="W35" s="172">
        <v>4</v>
      </c>
      <c r="X35" s="171">
        <f>VLOOKUP(Q35,$AH$2:$AI$24,2)</f>
        <v>6.2</v>
      </c>
      <c r="Y35" s="170">
        <f>VLOOKUP(R35,$AH$2:$AI$24,2)</f>
        <v>7.9</v>
      </c>
      <c r="Z35" s="170">
        <f>VLOOKUP(S35,$AH$2:$AI$24,2)</f>
        <v>7.9</v>
      </c>
      <c r="AA35" s="170">
        <f>VLOOKUP(T35,$AH$2:$AI$24,2)</f>
        <v>6.2</v>
      </c>
      <c r="AB35" s="170">
        <f>VLOOKUP(U35,$AH$2:$AI$24,2)</f>
        <v>7.9</v>
      </c>
      <c r="AC35" s="170">
        <f>VLOOKUP(V35,$AH$2:$AI$24,2)</f>
        <v>7.9</v>
      </c>
      <c r="AD35" s="172">
        <f>VLOOKUP(W35,$AH$2:$AI$24,2)</f>
        <v>6.2</v>
      </c>
    </row>
    <row r="36" spans="1:30">
      <c r="A36">
        <f t="shared" si="0"/>
        <v>52.2</v>
      </c>
      <c r="B36" s="171">
        <v>6</v>
      </c>
      <c r="C36" s="170">
        <v>6</v>
      </c>
      <c r="D36" s="170">
        <v>6</v>
      </c>
      <c r="E36" s="170">
        <v>4</v>
      </c>
      <c r="F36" s="170">
        <v>4</v>
      </c>
      <c r="G36" s="170">
        <v>4</v>
      </c>
      <c r="H36" s="172">
        <v>3</v>
      </c>
      <c r="I36" s="170">
        <f>VLOOKUP(B36,$AH$2:$AI$24,2)</f>
        <v>9.6</v>
      </c>
      <c r="J36" s="170">
        <f>VLOOKUP(C36,$AH$2:$AI$24,2)</f>
        <v>9.6</v>
      </c>
      <c r="K36" s="170">
        <f>VLOOKUP(D36,$AH$2:$AI$24,2)</f>
        <v>9.6</v>
      </c>
      <c r="L36" s="170">
        <f>VLOOKUP(E36,$AH$2:$AI$24,2)</f>
        <v>6.2</v>
      </c>
      <c r="M36" s="170">
        <f>VLOOKUP(F36,$AH$2:$AI$24,2)</f>
        <v>6.2</v>
      </c>
      <c r="N36" s="170">
        <f>VLOOKUP(G36,$AH$2:$AI$24,2)</f>
        <v>6.2</v>
      </c>
      <c r="O36" s="172">
        <f>VLOOKUP(H36,$AH$2:$AI$24,2)</f>
        <v>4.8</v>
      </c>
      <c r="P36">
        <f t="shared" si="1"/>
        <v>51.9</v>
      </c>
      <c r="Q36" s="171">
        <v>4</v>
      </c>
      <c r="R36" s="170">
        <v>5</v>
      </c>
      <c r="S36" s="170">
        <v>5</v>
      </c>
      <c r="T36" s="170">
        <v>5</v>
      </c>
      <c r="U36" s="170">
        <v>5</v>
      </c>
      <c r="V36" s="170">
        <v>5</v>
      </c>
      <c r="W36" s="172">
        <v>4</v>
      </c>
      <c r="X36" s="171">
        <f>VLOOKUP(Q36,$AH$2:$AI$24,2)</f>
        <v>6.2</v>
      </c>
      <c r="Y36" s="170">
        <f>VLOOKUP(R36,$AH$2:$AI$24,2)</f>
        <v>7.9</v>
      </c>
      <c r="Z36" s="170">
        <f>VLOOKUP(S36,$AH$2:$AI$24,2)</f>
        <v>7.9</v>
      </c>
      <c r="AA36" s="170">
        <f>VLOOKUP(T36,$AH$2:$AI$24,2)</f>
        <v>7.9</v>
      </c>
      <c r="AB36" s="170">
        <f>VLOOKUP(U36,$AH$2:$AI$24,2)</f>
        <v>7.9</v>
      </c>
      <c r="AC36" s="170">
        <f>VLOOKUP(V36,$AH$2:$AI$24,2)</f>
        <v>7.9</v>
      </c>
      <c r="AD36" s="172">
        <f>VLOOKUP(W36,$AH$2:$AI$24,2)</f>
        <v>6.2</v>
      </c>
    </row>
    <row r="37" spans="1:30">
      <c r="A37">
        <f t="shared" si="0"/>
        <v>53.600000000000009</v>
      </c>
      <c r="B37" s="171">
        <v>6</v>
      </c>
      <c r="C37" s="170">
        <v>6</v>
      </c>
      <c r="D37" s="170">
        <v>6</v>
      </c>
      <c r="E37" s="170">
        <v>4</v>
      </c>
      <c r="F37" s="170">
        <v>4</v>
      </c>
      <c r="G37" s="170">
        <v>4</v>
      </c>
      <c r="H37" s="172">
        <v>4</v>
      </c>
      <c r="I37" s="170">
        <f>VLOOKUP(B37,$AH$2:$AI$24,2)</f>
        <v>9.6</v>
      </c>
      <c r="J37" s="170">
        <f>VLOOKUP(C37,$AH$2:$AI$24,2)</f>
        <v>9.6</v>
      </c>
      <c r="K37" s="170">
        <f>VLOOKUP(D37,$AH$2:$AI$24,2)</f>
        <v>9.6</v>
      </c>
      <c r="L37" s="170">
        <f>VLOOKUP(E37,$AH$2:$AI$24,2)</f>
        <v>6.2</v>
      </c>
      <c r="M37" s="170">
        <f>VLOOKUP(F37,$AH$2:$AI$24,2)</f>
        <v>6.2</v>
      </c>
      <c r="N37" s="170">
        <f>VLOOKUP(G37,$AH$2:$AI$24,2)</f>
        <v>6.2</v>
      </c>
      <c r="O37" s="172">
        <f>VLOOKUP(H37,$AH$2:$AI$24,2)</f>
        <v>6.2</v>
      </c>
      <c r="P37">
        <f t="shared" si="1"/>
        <v>53.599999999999994</v>
      </c>
      <c r="Q37" s="171">
        <v>4</v>
      </c>
      <c r="R37" s="170">
        <v>5</v>
      </c>
      <c r="S37" s="170">
        <v>5</v>
      </c>
      <c r="T37" s="170">
        <v>5</v>
      </c>
      <c r="U37" s="170">
        <v>5</v>
      </c>
      <c r="V37" s="170">
        <v>5</v>
      </c>
      <c r="W37" s="172">
        <v>5</v>
      </c>
      <c r="X37" s="171">
        <f>VLOOKUP(Q37,$AH$2:$AI$24,2)</f>
        <v>6.2</v>
      </c>
      <c r="Y37" s="170">
        <f>VLOOKUP(R37,$AH$2:$AI$24,2)</f>
        <v>7.9</v>
      </c>
      <c r="Z37" s="170">
        <f>VLOOKUP(S37,$AH$2:$AI$24,2)</f>
        <v>7.9</v>
      </c>
      <c r="AA37" s="170">
        <f>VLOOKUP(T37,$AH$2:$AI$24,2)</f>
        <v>7.9</v>
      </c>
      <c r="AB37" s="170">
        <f>VLOOKUP(U37,$AH$2:$AI$24,2)</f>
        <v>7.9</v>
      </c>
      <c r="AC37" s="170">
        <f>VLOOKUP(V37,$AH$2:$AI$24,2)</f>
        <v>7.9</v>
      </c>
      <c r="AD37" s="172">
        <f>VLOOKUP(W37,$AH$2:$AI$24,2)</f>
        <v>7.9</v>
      </c>
    </row>
    <row r="38" spans="1:30">
      <c r="A38">
        <f t="shared" si="0"/>
        <v>55.300000000000004</v>
      </c>
      <c r="B38" s="171">
        <v>6</v>
      </c>
      <c r="C38" s="170">
        <v>6</v>
      </c>
      <c r="D38" s="170">
        <v>6</v>
      </c>
      <c r="E38" s="170">
        <v>5</v>
      </c>
      <c r="F38" s="170">
        <v>4</v>
      </c>
      <c r="G38" s="170">
        <v>4</v>
      </c>
      <c r="H38" s="172">
        <v>4</v>
      </c>
      <c r="I38" s="170">
        <f>VLOOKUP(B38,$AH$2:$AI$24,2)</f>
        <v>9.6</v>
      </c>
      <c r="J38" s="170">
        <f>VLOOKUP(C38,$AH$2:$AI$24,2)</f>
        <v>9.6</v>
      </c>
      <c r="K38" s="170">
        <f>VLOOKUP(D38,$AH$2:$AI$24,2)</f>
        <v>9.6</v>
      </c>
      <c r="L38" s="170">
        <f>VLOOKUP(E38,$AH$2:$AI$24,2)</f>
        <v>7.9</v>
      </c>
      <c r="M38" s="170">
        <f>VLOOKUP(F38,$AH$2:$AI$24,2)</f>
        <v>6.2</v>
      </c>
      <c r="N38" s="170">
        <f>VLOOKUP(G38,$AH$2:$AI$24,2)</f>
        <v>6.2</v>
      </c>
      <c r="O38" s="172">
        <f>VLOOKUP(H38,$AH$2:$AI$24,2)</f>
        <v>6.2</v>
      </c>
      <c r="P38">
        <f t="shared" si="1"/>
        <v>55.3</v>
      </c>
      <c r="Q38" s="171">
        <v>5</v>
      </c>
      <c r="R38" s="170">
        <v>5</v>
      </c>
      <c r="S38" s="170">
        <v>5</v>
      </c>
      <c r="T38" s="170">
        <v>5</v>
      </c>
      <c r="U38" s="170">
        <v>5</v>
      </c>
      <c r="V38" s="170">
        <v>5</v>
      </c>
      <c r="W38" s="172">
        <v>5</v>
      </c>
      <c r="X38" s="171">
        <f>VLOOKUP(Q38,$AH$2:$AI$24,2)</f>
        <v>7.9</v>
      </c>
      <c r="Y38" s="170">
        <f>VLOOKUP(R38,$AH$2:$AI$24,2)</f>
        <v>7.9</v>
      </c>
      <c r="Z38" s="170">
        <f>VLOOKUP(S38,$AH$2:$AI$24,2)</f>
        <v>7.9</v>
      </c>
      <c r="AA38" s="170">
        <f>VLOOKUP(T38,$AH$2:$AI$24,2)</f>
        <v>7.9</v>
      </c>
      <c r="AB38" s="170">
        <f>VLOOKUP(U38,$AH$2:$AI$24,2)</f>
        <v>7.9</v>
      </c>
      <c r="AC38" s="170">
        <f>VLOOKUP(V38,$AH$2:$AI$24,2)</f>
        <v>7.9</v>
      </c>
      <c r="AD38" s="172">
        <f>VLOOKUP(W38,$AH$2:$AI$24,2)</f>
        <v>7.9</v>
      </c>
    </row>
    <row r="39" spans="1:30">
      <c r="A39">
        <f t="shared" si="0"/>
        <v>57</v>
      </c>
      <c r="B39" s="171">
        <v>6</v>
      </c>
      <c r="C39" s="170">
        <v>6</v>
      </c>
      <c r="D39" s="170">
        <v>6</v>
      </c>
      <c r="E39" s="170">
        <v>5</v>
      </c>
      <c r="F39" s="170">
        <v>5</v>
      </c>
      <c r="G39" s="170">
        <v>4</v>
      </c>
      <c r="H39" s="172">
        <v>4</v>
      </c>
      <c r="I39" s="170">
        <f>VLOOKUP(B39,$AH$2:$AI$24,2)</f>
        <v>9.6</v>
      </c>
      <c r="J39" s="170">
        <f>VLOOKUP(C39,$AH$2:$AI$24,2)</f>
        <v>9.6</v>
      </c>
      <c r="K39" s="170">
        <f>VLOOKUP(D39,$AH$2:$AI$24,2)</f>
        <v>9.6</v>
      </c>
      <c r="L39" s="170">
        <f>VLOOKUP(E39,$AH$2:$AI$24,2)</f>
        <v>7.9</v>
      </c>
      <c r="M39" s="170">
        <f>VLOOKUP(F39,$AH$2:$AI$24,2)</f>
        <v>7.9</v>
      </c>
      <c r="N39" s="170">
        <f>VLOOKUP(G39,$AH$2:$AI$24,2)</f>
        <v>6.2</v>
      </c>
      <c r="O39" s="172">
        <f>VLOOKUP(H39,$AH$2:$AI$24,2)</f>
        <v>6.2</v>
      </c>
      <c r="P39">
        <f t="shared" si="1"/>
        <v>56.999999999999993</v>
      </c>
      <c r="Q39" s="171">
        <v>5</v>
      </c>
      <c r="R39" s="170">
        <v>6</v>
      </c>
      <c r="S39" s="170">
        <v>5</v>
      </c>
      <c r="T39" s="170">
        <v>5</v>
      </c>
      <c r="U39" s="170">
        <v>5</v>
      </c>
      <c r="V39" s="170">
        <v>5</v>
      </c>
      <c r="W39" s="172">
        <v>5</v>
      </c>
      <c r="X39" s="171">
        <f>VLOOKUP(Q39,$AH$2:$AI$24,2)</f>
        <v>7.9</v>
      </c>
      <c r="Y39" s="170">
        <f>VLOOKUP(R39,$AH$2:$AI$24,2)</f>
        <v>9.6</v>
      </c>
      <c r="Z39" s="170">
        <f>VLOOKUP(S39,$AH$2:$AI$24,2)</f>
        <v>7.9</v>
      </c>
      <c r="AA39" s="170">
        <f>VLOOKUP(T39,$AH$2:$AI$24,2)</f>
        <v>7.9</v>
      </c>
      <c r="AB39" s="170">
        <f>VLOOKUP(U39,$AH$2:$AI$24,2)</f>
        <v>7.9</v>
      </c>
      <c r="AC39" s="170">
        <f>VLOOKUP(V39,$AH$2:$AI$24,2)</f>
        <v>7.9</v>
      </c>
      <c r="AD39" s="172">
        <f>VLOOKUP(W39,$AH$2:$AI$24,2)</f>
        <v>7.9</v>
      </c>
    </row>
    <row r="40" spans="1:30">
      <c r="A40">
        <f t="shared" si="0"/>
        <v>58.699999999999996</v>
      </c>
      <c r="B40" s="171">
        <v>6</v>
      </c>
      <c r="C40" s="170">
        <v>6</v>
      </c>
      <c r="D40" s="170">
        <v>6</v>
      </c>
      <c r="E40" s="170">
        <v>5</v>
      </c>
      <c r="F40" s="170">
        <v>5</v>
      </c>
      <c r="G40" s="170">
        <v>5</v>
      </c>
      <c r="H40" s="172">
        <v>4</v>
      </c>
      <c r="I40" s="170">
        <f>VLOOKUP(B40,$AH$2:$AI$24,2)</f>
        <v>9.6</v>
      </c>
      <c r="J40" s="170">
        <f>VLOOKUP(C40,$AH$2:$AI$24,2)</f>
        <v>9.6</v>
      </c>
      <c r="K40" s="170">
        <f>VLOOKUP(D40,$AH$2:$AI$24,2)</f>
        <v>9.6</v>
      </c>
      <c r="L40" s="170">
        <f>VLOOKUP(E40,$AH$2:$AI$24,2)</f>
        <v>7.9</v>
      </c>
      <c r="M40" s="170">
        <f>VLOOKUP(F40,$AH$2:$AI$24,2)</f>
        <v>7.9</v>
      </c>
      <c r="N40" s="170">
        <f>VLOOKUP(G40,$AH$2:$AI$24,2)</f>
        <v>7.9</v>
      </c>
      <c r="O40" s="172">
        <f>VLOOKUP(H40,$AH$2:$AI$24,2)</f>
        <v>6.2</v>
      </c>
      <c r="P40">
        <f t="shared" si="1"/>
        <v>58.699999999999996</v>
      </c>
      <c r="Q40" s="171">
        <v>5</v>
      </c>
      <c r="R40" s="170">
        <v>6</v>
      </c>
      <c r="S40" s="170">
        <v>5</v>
      </c>
      <c r="T40" s="170">
        <v>5</v>
      </c>
      <c r="U40" s="170">
        <v>5</v>
      </c>
      <c r="V40" s="170">
        <v>6</v>
      </c>
      <c r="W40" s="172">
        <v>5</v>
      </c>
      <c r="X40" s="171">
        <f>VLOOKUP(Q40,$AH$2:$AI$24,2)</f>
        <v>7.9</v>
      </c>
      <c r="Y40" s="170">
        <f>VLOOKUP(R40,$AH$2:$AI$24,2)</f>
        <v>9.6</v>
      </c>
      <c r="Z40" s="170">
        <f>VLOOKUP(S40,$AH$2:$AI$24,2)</f>
        <v>7.9</v>
      </c>
      <c r="AA40" s="170">
        <f>VLOOKUP(T40,$AH$2:$AI$24,2)</f>
        <v>7.9</v>
      </c>
      <c r="AB40" s="170">
        <f>VLOOKUP(U40,$AH$2:$AI$24,2)</f>
        <v>7.9</v>
      </c>
      <c r="AC40" s="170">
        <f>VLOOKUP(V40,$AH$2:$AI$24,2)</f>
        <v>9.6</v>
      </c>
      <c r="AD40" s="172">
        <f>VLOOKUP(W40,$AH$2:$AI$24,2)</f>
        <v>7.9</v>
      </c>
    </row>
    <row r="41" spans="1:30">
      <c r="A41">
        <f t="shared" si="0"/>
        <v>60.399999999999991</v>
      </c>
      <c r="B41" s="171">
        <v>6</v>
      </c>
      <c r="C41" s="170">
        <v>6</v>
      </c>
      <c r="D41" s="170">
        <v>6</v>
      </c>
      <c r="E41" s="170">
        <v>5</v>
      </c>
      <c r="F41" s="170">
        <v>5</v>
      </c>
      <c r="G41" s="170">
        <v>5</v>
      </c>
      <c r="H41" s="172">
        <v>5</v>
      </c>
      <c r="I41" s="170">
        <f>VLOOKUP(B41,$AH$2:$AI$24,2)</f>
        <v>9.6</v>
      </c>
      <c r="J41" s="170">
        <f>VLOOKUP(C41,$AH$2:$AI$24,2)</f>
        <v>9.6</v>
      </c>
      <c r="K41" s="170">
        <f>VLOOKUP(D41,$AH$2:$AI$24,2)</f>
        <v>9.6</v>
      </c>
      <c r="L41" s="170">
        <f>VLOOKUP(E41,$AH$2:$AI$24,2)</f>
        <v>7.9</v>
      </c>
      <c r="M41" s="170">
        <f>VLOOKUP(F41,$AH$2:$AI$24,2)</f>
        <v>7.9</v>
      </c>
      <c r="N41" s="170">
        <f>VLOOKUP(G41,$AH$2:$AI$24,2)</f>
        <v>7.9</v>
      </c>
      <c r="O41" s="172">
        <f>VLOOKUP(H41,$AH$2:$AI$24,2)</f>
        <v>7.9</v>
      </c>
      <c r="P41">
        <f t="shared" si="1"/>
        <v>60.4</v>
      </c>
      <c r="Q41" s="171">
        <v>5</v>
      </c>
      <c r="R41" s="170">
        <v>6</v>
      </c>
      <c r="S41" s="170">
        <v>6</v>
      </c>
      <c r="T41" s="170">
        <v>5</v>
      </c>
      <c r="U41" s="170">
        <v>5</v>
      </c>
      <c r="V41" s="170">
        <v>6</v>
      </c>
      <c r="W41" s="172">
        <v>5</v>
      </c>
      <c r="X41" s="171">
        <f>VLOOKUP(Q41,$AH$2:$AI$24,2)</f>
        <v>7.9</v>
      </c>
      <c r="Y41" s="170">
        <f>VLOOKUP(R41,$AH$2:$AI$24,2)</f>
        <v>9.6</v>
      </c>
      <c r="Z41" s="170">
        <f>VLOOKUP(S41,$AH$2:$AI$24,2)</f>
        <v>9.6</v>
      </c>
      <c r="AA41" s="170">
        <f>VLOOKUP(T41,$AH$2:$AI$24,2)</f>
        <v>7.9</v>
      </c>
      <c r="AB41" s="170">
        <f>VLOOKUP(U41,$AH$2:$AI$24,2)</f>
        <v>7.9</v>
      </c>
      <c r="AC41" s="170">
        <f>VLOOKUP(V41,$AH$2:$AI$24,2)</f>
        <v>9.6</v>
      </c>
      <c r="AD41" s="172">
        <f>VLOOKUP(W41,$AH$2:$AI$24,2)</f>
        <v>7.9</v>
      </c>
    </row>
    <row r="42" spans="1:30">
      <c r="A42">
        <f t="shared" si="0"/>
        <v>62.099999999999994</v>
      </c>
      <c r="B42" s="171">
        <v>6</v>
      </c>
      <c r="C42" s="170">
        <v>6</v>
      </c>
      <c r="D42" s="170">
        <v>6</v>
      </c>
      <c r="E42" s="170">
        <v>6</v>
      </c>
      <c r="F42" s="170">
        <v>5</v>
      </c>
      <c r="G42" s="170">
        <v>5</v>
      </c>
      <c r="H42" s="172">
        <v>5</v>
      </c>
      <c r="I42" s="170">
        <f>VLOOKUP(B42,$AH$2:$AI$24,2)</f>
        <v>9.6</v>
      </c>
      <c r="J42" s="170">
        <f>VLOOKUP(C42,$AH$2:$AI$24,2)</f>
        <v>9.6</v>
      </c>
      <c r="K42" s="170">
        <f>VLOOKUP(D42,$AH$2:$AI$24,2)</f>
        <v>9.6</v>
      </c>
      <c r="L42" s="170">
        <f>VLOOKUP(E42,$AH$2:$AI$24,2)</f>
        <v>9.6</v>
      </c>
      <c r="M42" s="170">
        <f>VLOOKUP(F42,$AH$2:$AI$24,2)</f>
        <v>7.9</v>
      </c>
      <c r="N42" s="170">
        <f>VLOOKUP(G42,$AH$2:$AI$24,2)</f>
        <v>7.9</v>
      </c>
      <c r="O42" s="172">
        <f>VLOOKUP(H42,$AH$2:$AI$24,2)</f>
        <v>7.9</v>
      </c>
      <c r="P42">
        <f t="shared" si="1"/>
        <v>62.1</v>
      </c>
      <c r="Q42" s="171">
        <v>5</v>
      </c>
      <c r="R42" s="170">
        <v>6</v>
      </c>
      <c r="S42" s="170">
        <v>6</v>
      </c>
      <c r="T42" s="170">
        <v>5</v>
      </c>
      <c r="U42" s="170">
        <v>6</v>
      </c>
      <c r="V42" s="170">
        <v>6</v>
      </c>
      <c r="W42" s="172">
        <v>5</v>
      </c>
      <c r="X42" s="171">
        <f>VLOOKUP(Q42,$AH$2:$AI$24,2)</f>
        <v>7.9</v>
      </c>
      <c r="Y42" s="170">
        <f>VLOOKUP(R42,$AH$2:$AI$24,2)</f>
        <v>9.6</v>
      </c>
      <c r="Z42" s="170">
        <f>VLOOKUP(S42,$AH$2:$AI$24,2)</f>
        <v>9.6</v>
      </c>
      <c r="AA42" s="170">
        <f>VLOOKUP(T42,$AH$2:$AI$24,2)</f>
        <v>7.9</v>
      </c>
      <c r="AB42" s="170">
        <f>VLOOKUP(U42,$AH$2:$AI$24,2)</f>
        <v>9.6</v>
      </c>
      <c r="AC42" s="170">
        <f>VLOOKUP(V42,$AH$2:$AI$24,2)</f>
        <v>9.6</v>
      </c>
      <c r="AD42" s="172">
        <f>VLOOKUP(W42,$AH$2:$AI$24,2)</f>
        <v>7.9</v>
      </c>
    </row>
    <row r="43" spans="1:30">
      <c r="A43">
        <f t="shared" si="0"/>
        <v>63.8</v>
      </c>
      <c r="B43" s="171">
        <v>6</v>
      </c>
      <c r="C43" s="170">
        <v>6</v>
      </c>
      <c r="D43" s="170">
        <v>6</v>
      </c>
      <c r="E43" s="170">
        <v>6</v>
      </c>
      <c r="F43" s="170">
        <v>6</v>
      </c>
      <c r="G43" s="170">
        <v>5</v>
      </c>
      <c r="H43" s="172">
        <v>5</v>
      </c>
      <c r="I43" s="170">
        <f>VLOOKUP(B43,$AH$2:$AI$24,2)</f>
        <v>9.6</v>
      </c>
      <c r="J43" s="170">
        <f>VLOOKUP(C43,$AH$2:$AI$24,2)</f>
        <v>9.6</v>
      </c>
      <c r="K43" s="170">
        <f>VLOOKUP(D43,$AH$2:$AI$24,2)</f>
        <v>9.6</v>
      </c>
      <c r="L43" s="170">
        <f>VLOOKUP(E43,$AH$2:$AI$24,2)</f>
        <v>9.6</v>
      </c>
      <c r="M43" s="170">
        <f>VLOOKUP(F43,$AH$2:$AI$24,2)</f>
        <v>9.6</v>
      </c>
      <c r="N43" s="170">
        <f>VLOOKUP(G43,$AH$2:$AI$24,2)</f>
        <v>7.9</v>
      </c>
      <c r="O43" s="172">
        <f>VLOOKUP(H43,$AH$2:$AI$24,2)</f>
        <v>7.9</v>
      </c>
      <c r="P43">
        <f t="shared" si="1"/>
        <v>63.800000000000004</v>
      </c>
      <c r="Q43" s="171">
        <v>5</v>
      </c>
      <c r="R43" s="170">
        <v>6</v>
      </c>
      <c r="S43" s="170">
        <v>6</v>
      </c>
      <c r="T43" s="170">
        <v>6</v>
      </c>
      <c r="U43" s="170">
        <v>6</v>
      </c>
      <c r="V43" s="170">
        <v>6</v>
      </c>
      <c r="W43" s="172">
        <v>5</v>
      </c>
      <c r="X43" s="171">
        <f>VLOOKUP(Q43,$AH$2:$AI$24,2)</f>
        <v>7.9</v>
      </c>
      <c r="Y43" s="170">
        <f>VLOOKUP(R43,$AH$2:$AI$24,2)</f>
        <v>9.6</v>
      </c>
      <c r="Z43" s="170">
        <f>VLOOKUP(S43,$AH$2:$AI$24,2)</f>
        <v>9.6</v>
      </c>
      <c r="AA43" s="170">
        <f>VLOOKUP(T43,$AH$2:$AI$24,2)</f>
        <v>9.6</v>
      </c>
      <c r="AB43" s="170">
        <f>VLOOKUP(U43,$AH$2:$AI$24,2)</f>
        <v>9.6</v>
      </c>
      <c r="AC43" s="170">
        <f>VLOOKUP(V43,$AH$2:$AI$24,2)</f>
        <v>9.6</v>
      </c>
      <c r="AD43" s="172">
        <f>VLOOKUP(W43,$AH$2:$AI$24,2)</f>
        <v>7.9</v>
      </c>
    </row>
    <row r="44" spans="1:30">
      <c r="A44">
        <f t="shared" si="0"/>
        <v>65.5</v>
      </c>
      <c r="B44" s="171">
        <v>6</v>
      </c>
      <c r="C44" s="170">
        <v>6</v>
      </c>
      <c r="D44" s="170">
        <v>6</v>
      </c>
      <c r="E44" s="170">
        <v>6</v>
      </c>
      <c r="F44" s="170">
        <v>6</v>
      </c>
      <c r="G44" s="170">
        <v>6</v>
      </c>
      <c r="H44" s="172">
        <v>5</v>
      </c>
      <c r="I44" s="170">
        <f>VLOOKUP(B44,$AH$2:$AI$24,2)</f>
        <v>9.6</v>
      </c>
      <c r="J44" s="170">
        <f>VLOOKUP(C44,$AH$2:$AI$24,2)</f>
        <v>9.6</v>
      </c>
      <c r="K44" s="170">
        <f>VLOOKUP(D44,$AH$2:$AI$24,2)</f>
        <v>9.6</v>
      </c>
      <c r="L44" s="170">
        <f>VLOOKUP(E44,$AH$2:$AI$24,2)</f>
        <v>9.6</v>
      </c>
      <c r="M44" s="170">
        <f>VLOOKUP(F44,$AH$2:$AI$24,2)</f>
        <v>9.6</v>
      </c>
      <c r="N44" s="170">
        <f>VLOOKUP(G44,$AH$2:$AI$24,2)</f>
        <v>9.6</v>
      </c>
      <c r="O44" s="172">
        <f>VLOOKUP(H44,$AH$2:$AI$24,2)</f>
        <v>7.9</v>
      </c>
      <c r="P44">
        <f t="shared" si="1"/>
        <v>65.5</v>
      </c>
      <c r="Q44" s="171">
        <v>5</v>
      </c>
      <c r="R44" s="170">
        <v>6</v>
      </c>
      <c r="S44" s="170">
        <v>6</v>
      </c>
      <c r="T44" s="170">
        <v>6</v>
      </c>
      <c r="U44" s="170">
        <v>6</v>
      </c>
      <c r="V44" s="170">
        <v>6</v>
      </c>
      <c r="W44" s="172">
        <v>6</v>
      </c>
      <c r="X44" s="171">
        <f>VLOOKUP(Q44,$AH$2:$AI$24,2)</f>
        <v>7.9</v>
      </c>
      <c r="Y44" s="170">
        <f>VLOOKUP(R44,$AH$2:$AI$24,2)</f>
        <v>9.6</v>
      </c>
      <c r="Z44" s="170">
        <f>VLOOKUP(S44,$AH$2:$AI$24,2)</f>
        <v>9.6</v>
      </c>
      <c r="AA44" s="170">
        <f>VLOOKUP(T44,$AH$2:$AI$24,2)</f>
        <v>9.6</v>
      </c>
      <c r="AB44" s="170">
        <f>VLOOKUP(U44,$AH$2:$AI$24,2)</f>
        <v>9.6</v>
      </c>
      <c r="AC44" s="170">
        <f>VLOOKUP(V44,$AH$2:$AI$24,2)</f>
        <v>9.6</v>
      </c>
      <c r="AD44" s="172">
        <f>VLOOKUP(W44,$AH$2:$AI$24,2)</f>
        <v>9.6</v>
      </c>
    </row>
    <row r="45" spans="1:30">
      <c r="A45">
        <f t="shared" si="0"/>
        <v>67.2</v>
      </c>
      <c r="B45" s="171">
        <v>6</v>
      </c>
      <c r="C45" s="170">
        <v>6</v>
      </c>
      <c r="D45" s="170">
        <v>6</v>
      </c>
      <c r="E45" s="170">
        <v>6</v>
      </c>
      <c r="F45" s="170">
        <v>6</v>
      </c>
      <c r="G45" s="170">
        <v>6</v>
      </c>
      <c r="H45" s="172">
        <v>6</v>
      </c>
      <c r="I45" s="170">
        <f>VLOOKUP(B45,$AH$2:$AI$24,2)</f>
        <v>9.6</v>
      </c>
      <c r="J45" s="170">
        <f>VLOOKUP(C45,$AH$2:$AI$24,2)</f>
        <v>9.6</v>
      </c>
      <c r="K45" s="170">
        <f>VLOOKUP(D45,$AH$2:$AI$24,2)</f>
        <v>9.6</v>
      </c>
      <c r="L45" s="170">
        <f>VLOOKUP(E45,$AH$2:$AI$24,2)</f>
        <v>9.6</v>
      </c>
      <c r="M45" s="170">
        <f>VLOOKUP(F45,$AH$2:$AI$24,2)</f>
        <v>9.6</v>
      </c>
      <c r="N45" s="170">
        <f>VLOOKUP(G45,$AH$2:$AI$24,2)</f>
        <v>9.6</v>
      </c>
      <c r="O45" s="172">
        <f>VLOOKUP(H45,$AH$2:$AI$24,2)</f>
        <v>9.6</v>
      </c>
      <c r="P45">
        <f t="shared" si="1"/>
        <v>67.2</v>
      </c>
      <c r="Q45" s="171">
        <v>6</v>
      </c>
      <c r="R45" s="170">
        <v>6</v>
      </c>
      <c r="S45" s="170">
        <v>6</v>
      </c>
      <c r="T45" s="170">
        <v>6</v>
      </c>
      <c r="U45" s="170">
        <v>6</v>
      </c>
      <c r="V45" s="170">
        <v>6</v>
      </c>
      <c r="W45" s="172">
        <v>6</v>
      </c>
      <c r="X45" s="171">
        <f>VLOOKUP(Q45,$AH$2:$AI$24,2)</f>
        <v>9.6</v>
      </c>
      <c r="Y45" s="170">
        <f>VLOOKUP(R45,$AH$2:$AI$24,2)</f>
        <v>9.6</v>
      </c>
      <c r="Z45" s="170">
        <f>VLOOKUP(S45,$AH$2:$AI$24,2)</f>
        <v>9.6</v>
      </c>
      <c r="AA45" s="170">
        <f>VLOOKUP(T45,$AH$2:$AI$24,2)</f>
        <v>9.6</v>
      </c>
      <c r="AB45" s="170">
        <f>VLOOKUP(U45,$AH$2:$AI$24,2)</f>
        <v>9.6</v>
      </c>
      <c r="AC45" s="170">
        <f>VLOOKUP(V45,$AH$2:$AI$24,2)</f>
        <v>9.6</v>
      </c>
      <c r="AD45" s="172">
        <f>VLOOKUP(W45,$AH$2:$AI$24,2)</f>
        <v>9.6</v>
      </c>
    </row>
    <row r="46" spans="1:30">
      <c r="A46">
        <f t="shared" si="0"/>
        <v>68.900000000000006</v>
      </c>
      <c r="B46" s="171">
        <v>6</v>
      </c>
      <c r="C46" s="170">
        <v>7</v>
      </c>
      <c r="D46" s="170">
        <v>6</v>
      </c>
      <c r="E46" s="170">
        <v>6</v>
      </c>
      <c r="F46" s="170">
        <v>6</v>
      </c>
      <c r="G46" s="170">
        <v>6</v>
      </c>
      <c r="H46" s="172">
        <v>6</v>
      </c>
      <c r="I46" s="170">
        <f>VLOOKUP(B46,$AH$2:$AI$24,2)</f>
        <v>9.6</v>
      </c>
      <c r="J46" s="170">
        <f>VLOOKUP(C46,$AH$2:$AI$24,2)</f>
        <v>11.3</v>
      </c>
      <c r="K46" s="170">
        <f>VLOOKUP(D46,$AH$2:$AI$24,2)</f>
        <v>9.6</v>
      </c>
      <c r="L46" s="170">
        <f>VLOOKUP(E46,$AH$2:$AI$24,2)</f>
        <v>9.6</v>
      </c>
      <c r="M46" s="170">
        <f>VLOOKUP(F46,$AH$2:$AI$24,2)</f>
        <v>9.6</v>
      </c>
      <c r="N46" s="170">
        <f>VLOOKUP(G46,$AH$2:$AI$24,2)</f>
        <v>9.6</v>
      </c>
      <c r="O46" s="172">
        <f>VLOOKUP(H46,$AH$2:$AI$24,2)</f>
        <v>9.6</v>
      </c>
      <c r="P46">
        <f t="shared" si="1"/>
        <v>68.900000000000006</v>
      </c>
      <c r="Q46" s="171">
        <v>6</v>
      </c>
      <c r="R46" s="170">
        <v>7</v>
      </c>
      <c r="S46" s="170">
        <v>6</v>
      </c>
      <c r="T46" s="170">
        <v>6</v>
      </c>
      <c r="U46" s="170">
        <v>6</v>
      </c>
      <c r="V46" s="170">
        <v>6</v>
      </c>
      <c r="W46" s="172">
        <v>6</v>
      </c>
      <c r="X46" s="171">
        <f>VLOOKUP(Q46,$AH$2:$AI$24,2)</f>
        <v>9.6</v>
      </c>
      <c r="Y46" s="170">
        <f>VLOOKUP(R46,$AH$2:$AI$24,2)</f>
        <v>11.3</v>
      </c>
      <c r="Z46" s="170">
        <f>VLOOKUP(S46,$AH$2:$AI$24,2)</f>
        <v>9.6</v>
      </c>
      <c r="AA46" s="170">
        <f>VLOOKUP(T46,$AH$2:$AI$24,2)</f>
        <v>9.6</v>
      </c>
      <c r="AB46" s="170">
        <f>VLOOKUP(U46,$AH$2:$AI$24,2)</f>
        <v>9.6</v>
      </c>
      <c r="AC46" s="170">
        <f>VLOOKUP(V46,$AH$2:$AI$24,2)</f>
        <v>9.6</v>
      </c>
      <c r="AD46" s="172">
        <f>VLOOKUP(W46,$AH$2:$AI$24,2)</f>
        <v>9.6</v>
      </c>
    </row>
    <row r="47" spans="1:30">
      <c r="A47">
        <f t="shared" si="0"/>
        <v>70.599999999999994</v>
      </c>
      <c r="B47" s="171">
        <v>6</v>
      </c>
      <c r="C47" s="170">
        <v>7</v>
      </c>
      <c r="D47" s="170">
        <v>6</v>
      </c>
      <c r="E47" s="170">
        <v>6</v>
      </c>
      <c r="F47" s="170">
        <v>6</v>
      </c>
      <c r="G47" s="170">
        <v>7</v>
      </c>
      <c r="H47" s="172">
        <v>6</v>
      </c>
      <c r="I47" s="170">
        <f>VLOOKUP(B47,$AH$2:$AI$24,2)</f>
        <v>9.6</v>
      </c>
      <c r="J47" s="170">
        <f>VLOOKUP(C47,$AH$2:$AI$24,2)</f>
        <v>11.3</v>
      </c>
      <c r="K47" s="170">
        <f>VLOOKUP(D47,$AH$2:$AI$24,2)</f>
        <v>9.6</v>
      </c>
      <c r="L47" s="170">
        <f>VLOOKUP(E47,$AH$2:$AI$24,2)</f>
        <v>9.6</v>
      </c>
      <c r="M47" s="170">
        <f>VLOOKUP(F47,$AH$2:$AI$24,2)</f>
        <v>9.6</v>
      </c>
      <c r="N47" s="170">
        <f>VLOOKUP(G47,$AH$2:$AI$24,2)</f>
        <v>11.3</v>
      </c>
      <c r="O47" s="172">
        <f>VLOOKUP(H47,$AH$2:$AI$24,2)</f>
        <v>9.6</v>
      </c>
      <c r="P47">
        <f t="shared" si="1"/>
        <v>70.599999999999994</v>
      </c>
      <c r="Q47" s="171">
        <v>6</v>
      </c>
      <c r="R47" s="170">
        <v>7</v>
      </c>
      <c r="S47" s="170">
        <v>6</v>
      </c>
      <c r="T47" s="170">
        <v>6</v>
      </c>
      <c r="U47" s="170">
        <v>6</v>
      </c>
      <c r="V47" s="170">
        <v>7</v>
      </c>
      <c r="W47" s="172">
        <v>6</v>
      </c>
      <c r="X47" s="171">
        <f>VLOOKUP(Q47,$AH$2:$AI$24,2)</f>
        <v>9.6</v>
      </c>
      <c r="Y47" s="170">
        <f>VLOOKUP(R47,$AH$2:$AI$24,2)</f>
        <v>11.3</v>
      </c>
      <c r="Z47" s="170">
        <f>VLOOKUP(S47,$AH$2:$AI$24,2)</f>
        <v>9.6</v>
      </c>
      <c r="AA47" s="170">
        <f>VLOOKUP(T47,$AH$2:$AI$24,2)</f>
        <v>9.6</v>
      </c>
      <c r="AB47" s="170">
        <f>VLOOKUP(U47,$AH$2:$AI$24,2)</f>
        <v>9.6</v>
      </c>
      <c r="AC47" s="170">
        <f>VLOOKUP(V47,$AH$2:$AI$24,2)</f>
        <v>11.3</v>
      </c>
      <c r="AD47" s="172">
        <f>VLOOKUP(W47,$AH$2:$AI$24,2)</f>
        <v>9.6</v>
      </c>
    </row>
    <row r="48" spans="1:30">
      <c r="A48">
        <f t="shared" si="0"/>
        <v>72.3</v>
      </c>
      <c r="B48" s="171">
        <v>6</v>
      </c>
      <c r="C48" s="170">
        <v>7</v>
      </c>
      <c r="D48" s="170">
        <v>7</v>
      </c>
      <c r="E48" s="170">
        <v>6</v>
      </c>
      <c r="F48" s="170">
        <v>6</v>
      </c>
      <c r="G48" s="170">
        <v>7</v>
      </c>
      <c r="H48" s="172">
        <v>6</v>
      </c>
      <c r="I48" s="170">
        <f>VLOOKUP(B48,$AH$2:$AI$24,2)</f>
        <v>9.6</v>
      </c>
      <c r="J48" s="170">
        <f>VLOOKUP(C48,$AH$2:$AI$24,2)</f>
        <v>11.3</v>
      </c>
      <c r="K48" s="170">
        <f>VLOOKUP(D48,$AH$2:$AI$24,2)</f>
        <v>11.3</v>
      </c>
      <c r="L48" s="170">
        <f>VLOOKUP(E48,$AH$2:$AI$24,2)</f>
        <v>9.6</v>
      </c>
      <c r="M48" s="170">
        <f>VLOOKUP(F48,$AH$2:$AI$24,2)</f>
        <v>9.6</v>
      </c>
      <c r="N48" s="170">
        <f>VLOOKUP(G48,$AH$2:$AI$24,2)</f>
        <v>11.3</v>
      </c>
      <c r="O48" s="172">
        <f>VLOOKUP(H48,$AH$2:$AI$24,2)</f>
        <v>9.6</v>
      </c>
      <c r="P48">
        <f t="shared" si="1"/>
        <v>72.3</v>
      </c>
      <c r="Q48" s="171">
        <v>6</v>
      </c>
      <c r="R48" s="170">
        <v>7</v>
      </c>
      <c r="S48" s="170">
        <v>7</v>
      </c>
      <c r="T48" s="170">
        <v>6</v>
      </c>
      <c r="U48" s="170">
        <v>6</v>
      </c>
      <c r="V48" s="170">
        <v>7</v>
      </c>
      <c r="W48" s="172">
        <v>6</v>
      </c>
      <c r="X48" s="171">
        <f>VLOOKUP(Q48,$AH$2:$AI$24,2)</f>
        <v>9.6</v>
      </c>
      <c r="Y48" s="170">
        <f>VLOOKUP(R48,$AH$2:$AI$24,2)</f>
        <v>11.3</v>
      </c>
      <c r="Z48" s="170">
        <f>VLOOKUP(S48,$AH$2:$AI$24,2)</f>
        <v>11.3</v>
      </c>
      <c r="AA48" s="170">
        <f>VLOOKUP(T48,$AH$2:$AI$24,2)</f>
        <v>9.6</v>
      </c>
      <c r="AB48" s="170">
        <f>VLOOKUP(U48,$AH$2:$AI$24,2)</f>
        <v>9.6</v>
      </c>
      <c r="AC48" s="170">
        <f>VLOOKUP(V48,$AH$2:$AI$24,2)</f>
        <v>11.3</v>
      </c>
      <c r="AD48" s="172">
        <f>VLOOKUP(W48,$AH$2:$AI$24,2)</f>
        <v>9.6</v>
      </c>
    </row>
    <row r="49" spans="1:30">
      <c r="A49">
        <f t="shared" si="0"/>
        <v>74</v>
      </c>
      <c r="B49" s="171">
        <v>6</v>
      </c>
      <c r="C49" s="170">
        <v>7</v>
      </c>
      <c r="D49" s="170">
        <v>7</v>
      </c>
      <c r="E49" s="170">
        <v>6</v>
      </c>
      <c r="F49" s="170">
        <v>7</v>
      </c>
      <c r="G49" s="170">
        <v>7</v>
      </c>
      <c r="H49" s="172">
        <v>6</v>
      </c>
      <c r="I49" s="170">
        <f>VLOOKUP(B49,$AH$2:$AI$24,2)</f>
        <v>9.6</v>
      </c>
      <c r="J49" s="170">
        <f>VLOOKUP(C49,$AH$2:$AI$24,2)</f>
        <v>11.3</v>
      </c>
      <c r="K49" s="170">
        <f>VLOOKUP(D49,$AH$2:$AI$24,2)</f>
        <v>11.3</v>
      </c>
      <c r="L49" s="170">
        <f>VLOOKUP(E49,$AH$2:$AI$24,2)</f>
        <v>9.6</v>
      </c>
      <c r="M49" s="170">
        <f>VLOOKUP(F49,$AH$2:$AI$24,2)</f>
        <v>11.3</v>
      </c>
      <c r="N49" s="170">
        <f>VLOOKUP(G49,$AH$2:$AI$24,2)</f>
        <v>11.3</v>
      </c>
      <c r="O49" s="172">
        <f>VLOOKUP(H49,$AH$2:$AI$24,2)</f>
        <v>9.6</v>
      </c>
      <c r="P49">
        <f t="shared" si="1"/>
        <v>74</v>
      </c>
      <c r="Q49" s="171">
        <v>6</v>
      </c>
      <c r="R49" s="170">
        <v>7</v>
      </c>
      <c r="S49" s="170">
        <v>7</v>
      </c>
      <c r="T49" s="170">
        <v>6</v>
      </c>
      <c r="U49" s="170">
        <v>7</v>
      </c>
      <c r="V49" s="170">
        <v>7</v>
      </c>
      <c r="W49" s="172">
        <v>6</v>
      </c>
      <c r="X49" s="171">
        <f>VLOOKUP(Q49,$AH$2:$AI$24,2)</f>
        <v>9.6</v>
      </c>
      <c r="Y49" s="170">
        <f>VLOOKUP(R49,$AH$2:$AI$24,2)</f>
        <v>11.3</v>
      </c>
      <c r="Z49" s="170">
        <f>VLOOKUP(S49,$AH$2:$AI$24,2)</f>
        <v>11.3</v>
      </c>
      <c r="AA49" s="170">
        <f>VLOOKUP(T49,$AH$2:$AI$24,2)</f>
        <v>9.6</v>
      </c>
      <c r="AB49" s="170">
        <f>VLOOKUP(U49,$AH$2:$AI$24,2)</f>
        <v>11.3</v>
      </c>
      <c r="AC49" s="170">
        <f>VLOOKUP(V49,$AH$2:$AI$24,2)</f>
        <v>11.3</v>
      </c>
      <c r="AD49" s="172">
        <f>VLOOKUP(W49,$AH$2:$AI$24,2)</f>
        <v>9.6</v>
      </c>
    </row>
    <row r="50" spans="1:30">
      <c r="A50">
        <f t="shared" si="0"/>
        <v>75.699999999999989</v>
      </c>
      <c r="B50" s="171">
        <v>6</v>
      </c>
      <c r="C50" s="170">
        <v>7</v>
      </c>
      <c r="D50" s="170">
        <v>7</v>
      </c>
      <c r="E50" s="170">
        <v>7</v>
      </c>
      <c r="F50" s="170">
        <v>7</v>
      </c>
      <c r="G50" s="170">
        <v>7</v>
      </c>
      <c r="H50" s="172">
        <v>6</v>
      </c>
      <c r="I50" s="170">
        <f>VLOOKUP(B50,$AH$2:$AI$24,2)</f>
        <v>9.6</v>
      </c>
      <c r="J50" s="170">
        <f>VLOOKUP(C50,$AH$2:$AI$24,2)</f>
        <v>11.3</v>
      </c>
      <c r="K50" s="170">
        <f>VLOOKUP(D50,$AH$2:$AI$24,2)</f>
        <v>11.3</v>
      </c>
      <c r="L50" s="170">
        <f>VLOOKUP(E50,$AH$2:$AI$24,2)</f>
        <v>11.3</v>
      </c>
      <c r="M50" s="170">
        <f>VLOOKUP(F50,$AH$2:$AI$24,2)</f>
        <v>11.3</v>
      </c>
      <c r="N50" s="170">
        <f>VLOOKUP(G50,$AH$2:$AI$24,2)</f>
        <v>11.3</v>
      </c>
      <c r="O50" s="172">
        <f>VLOOKUP(H50,$AH$2:$AI$24,2)</f>
        <v>9.6</v>
      </c>
      <c r="P50">
        <f t="shared" si="1"/>
        <v>75.699999999999989</v>
      </c>
      <c r="Q50" s="171">
        <v>6</v>
      </c>
      <c r="R50" s="170">
        <v>7</v>
      </c>
      <c r="S50" s="170">
        <v>7</v>
      </c>
      <c r="T50" s="170">
        <v>7</v>
      </c>
      <c r="U50" s="170">
        <v>7</v>
      </c>
      <c r="V50" s="170">
        <v>7</v>
      </c>
      <c r="W50" s="172">
        <v>6</v>
      </c>
      <c r="X50" s="171">
        <f>VLOOKUP(Q50,$AH$2:$AI$24,2)</f>
        <v>9.6</v>
      </c>
      <c r="Y50" s="170">
        <f>VLOOKUP(R50,$AH$2:$AI$24,2)</f>
        <v>11.3</v>
      </c>
      <c r="Z50" s="170">
        <f>VLOOKUP(S50,$AH$2:$AI$24,2)</f>
        <v>11.3</v>
      </c>
      <c r="AA50" s="170">
        <f>VLOOKUP(T50,$AH$2:$AI$24,2)</f>
        <v>11.3</v>
      </c>
      <c r="AB50" s="170">
        <f>VLOOKUP(U50,$AH$2:$AI$24,2)</f>
        <v>11.3</v>
      </c>
      <c r="AC50" s="170">
        <f>VLOOKUP(V50,$AH$2:$AI$24,2)</f>
        <v>11.3</v>
      </c>
      <c r="AD50" s="172">
        <f>VLOOKUP(W50,$AH$2:$AI$24,2)</f>
        <v>9.6</v>
      </c>
    </row>
    <row r="51" spans="1:30">
      <c r="A51">
        <f t="shared" si="0"/>
        <v>77.399999999999991</v>
      </c>
      <c r="B51" s="171">
        <v>6</v>
      </c>
      <c r="C51" s="170">
        <v>7</v>
      </c>
      <c r="D51" s="170">
        <v>7</v>
      </c>
      <c r="E51" s="170">
        <v>7</v>
      </c>
      <c r="F51" s="170">
        <v>7</v>
      </c>
      <c r="G51" s="170">
        <v>7</v>
      </c>
      <c r="H51" s="172">
        <v>7</v>
      </c>
      <c r="I51" s="170">
        <f>VLOOKUP(B51,$AH$2:$AI$24,2)</f>
        <v>9.6</v>
      </c>
      <c r="J51" s="170">
        <f>VLOOKUP(C51,$AH$2:$AI$24,2)</f>
        <v>11.3</v>
      </c>
      <c r="K51" s="170">
        <f>VLOOKUP(D51,$AH$2:$AI$24,2)</f>
        <v>11.3</v>
      </c>
      <c r="L51" s="170">
        <f>VLOOKUP(E51,$AH$2:$AI$24,2)</f>
        <v>11.3</v>
      </c>
      <c r="M51" s="170">
        <f>VLOOKUP(F51,$AH$2:$AI$24,2)</f>
        <v>11.3</v>
      </c>
      <c r="N51" s="170">
        <f>VLOOKUP(G51,$AH$2:$AI$24,2)</f>
        <v>11.3</v>
      </c>
      <c r="O51" s="172">
        <f>VLOOKUP(H51,$AH$2:$AI$24,2)</f>
        <v>11.3</v>
      </c>
      <c r="P51">
        <f t="shared" si="1"/>
        <v>77.399999999999991</v>
      </c>
      <c r="Q51" s="171">
        <v>6</v>
      </c>
      <c r="R51" s="170">
        <v>7</v>
      </c>
      <c r="S51" s="170">
        <v>7</v>
      </c>
      <c r="T51" s="170">
        <v>7</v>
      </c>
      <c r="U51" s="170">
        <v>7</v>
      </c>
      <c r="V51" s="170">
        <v>7</v>
      </c>
      <c r="W51" s="172">
        <v>7</v>
      </c>
      <c r="X51" s="171">
        <f>VLOOKUP(Q51,$AH$2:$AI$24,2)</f>
        <v>9.6</v>
      </c>
      <c r="Y51" s="170">
        <f>VLOOKUP(R51,$AH$2:$AI$24,2)</f>
        <v>11.3</v>
      </c>
      <c r="Z51" s="170">
        <f>VLOOKUP(S51,$AH$2:$AI$24,2)</f>
        <v>11.3</v>
      </c>
      <c r="AA51" s="170">
        <f>VLOOKUP(T51,$AH$2:$AI$24,2)</f>
        <v>11.3</v>
      </c>
      <c r="AB51" s="170">
        <f>VLOOKUP(U51,$AH$2:$AI$24,2)</f>
        <v>11.3</v>
      </c>
      <c r="AC51" s="170">
        <f>VLOOKUP(V51,$AH$2:$AI$24,2)</f>
        <v>11.3</v>
      </c>
      <c r="AD51" s="172">
        <f>VLOOKUP(W51,$AH$2:$AI$24,2)</f>
        <v>11.3</v>
      </c>
    </row>
    <row r="52" spans="1:30">
      <c r="A52">
        <f t="shared" si="0"/>
        <v>79.099999999999994</v>
      </c>
      <c r="B52" s="171">
        <v>7</v>
      </c>
      <c r="C52" s="170">
        <v>7</v>
      </c>
      <c r="D52" s="170">
        <v>7</v>
      </c>
      <c r="E52" s="170">
        <v>7</v>
      </c>
      <c r="F52" s="170">
        <v>7</v>
      </c>
      <c r="G52" s="170">
        <v>7</v>
      </c>
      <c r="H52" s="172">
        <v>7</v>
      </c>
      <c r="I52" s="170">
        <f>VLOOKUP(B52,$AH$2:$AI$24,2)</f>
        <v>11.3</v>
      </c>
      <c r="J52" s="170">
        <f>VLOOKUP(C52,$AH$2:$AI$24,2)</f>
        <v>11.3</v>
      </c>
      <c r="K52" s="170">
        <f>VLOOKUP(D52,$AH$2:$AI$24,2)</f>
        <v>11.3</v>
      </c>
      <c r="L52" s="170">
        <f>VLOOKUP(E52,$AH$2:$AI$24,2)</f>
        <v>11.3</v>
      </c>
      <c r="M52" s="170">
        <f>VLOOKUP(F52,$AH$2:$AI$24,2)</f>
        <v>11.3</v>
      </c>
      <c r="N52" s="170">
        <f>VLOOKUP(G52,$AH$2:$AI$24,2)</f>
        <v>11.3</v>
      </c>
      <c r="O52" s="172">
        <f>VLOOKUP(H52,$AH$2:$AI$24,2)</f>
        <v>11.3</v>
      </c>
      <c r="P52">
        <f t="shared" si="1"/>
        <v>79.099999999999994</v>
      </c>
      <c r="Q52" s="171">
        <v>7</v>
      </c>
      <c r="R52" s="170">
        <v>7</v>
      </c>
      <c r="S52" s="170">
        <v>7</v>
      </c>
      <c r="T52" s="170">
        <v>7</v>
      </c>
      <c r="U52" s="170">
        <v>7</v>
      </c>
      <c r="V52" s="170">
        <v>7</v>
      </c>
      <c r="W52" s="172">
        <v>7</v>
      </c>
      <c r="X52" s="171">
        <f>VLOOKUP(Q52,$AH$2:$AI$24,2)</f>
        <v>11.3</v>
      </c>
      <c r="Y52" s="170">
        <f>VLOOKUP(R52,$AH$2:$AI$24,2)</f>
        <v>11.3</v>
      </c>
      <c r="Z52" s="170">
        <f>VLOOKUP(S52,$AH$2:$AI$24,2)</f>
        <v>11.3</v>
      </c>
      <c r="AA52" s="170">
        <f>VLOOKUP(T52,$AH$2:$AI$24,2)</f>
        <v>11.3</v>
      </c>
      <c r="AB52" s="170">
        <f>VLOOKUP(U52,$AH$2:$AI$24,2)</f>
        <v>11.3</v>
      </c>
      <c r="AC52" s="170">
        <f>VLOOKUP(V52,$AH$2:$AI$24,2)</f>
        <v>11.3</v>
      </c>
      <c r="AD52" s="172">
        <f>VLOOKUP(W52,$AH$2:$AI$24,2)</f>
        <v>11.3</v>
      </c>
    </row>
    <row r="53" spans="1:30">
      <c r="A53">
        <f t="shared" si="0"/>
        <v>80.899999999999991</v>
      </c>
      <c r="B53" s="171">
        <v>7</v>
      </c>
      <c r="C53" s="170">
        <v>8</v>
      </c>
      <c r="D53" s="170">
        <v>7</v>
      </c>
      <c r="E53" s="170">
        <v>7</v>
      </c>
      <c r="F53" s="170">
        <v>7</v>
      </c>
      <c r="G53" s="170">
        <v>7</v>
      </c>
      <c r="H53" s="172">
        <v>7</v>
      </c>
      <c r="I53" s="170">
        <f>VLOOKUP(B53,$AH$2:$AI$24,2)</f>
        <v>11.3</v>
      </c>
      <c r="J53" s="170">
        <f>VLOOKUP(C53,$AH$2:$AI$24,2)</f>
        <v>13.1</v>
      </c>
      <c r="K53" s="170">
        <f>VLOOKUP(D53,$AH$2:$AI$24,2)</f>
        <v>11.3</v>
      </c>
      <c r="L53" s="170">
        <f>VLOOKUP(E53,$AH$2:$AI$24,2)</f>
        <v>11.3</v>
      </c>
      <c r="M53" s="170">
        <f>VLOOKUP(F53,$AH$2:$AI$24,2)</f>
        <v>11.3</v>
      </c>
      <c r="N53" s="170">
        <f>VLOOKUP(G53,$AH$2:$AI$24,2)</f>
        <v>11.3</v>
      </c>
      <c r="O53" s="172">
        <f>VLOOKUP(H53,$AH$2:$AI$24,2)</f>
        <v>11.3</v>
      </c>
      <c r="P53">
        <f t="shared" si="1"/>
        <v>80.899999999999991</v>
      </c>
      <c r="Q53" s="171">
        <v>7</v>
      </c>
      <c r="R53" s="170">
        <v>8</v>
      </c>
      <c r="S53" s="170">
        <v>7</v>
      </c>
      <c r="T53" s="170">
        <v>7</v>
      </c>
      <c r="U53" s="170">
        <v>7</v>
      </c>
      <c r="V53" s="170">
        <v>7</v>
      </c>
      <c r="W53" s="172">
        <v>7</v>
      </c>
      <c r="X53" s="171">
        <f>VLOOKUP(Q53,$AH$2:$AI$24,2)</f>
        <v>11.3</v>
      </c>
      <c r="Y53" s="170">
        <f>VLOOKUP(R53,$AH$2:$AI$24,2)</f>
        <v>13.1</v>
      </c>
      <c r="Z53" s="170">
        <f>VLOOKUP(S53,$AH$2:$AI$24,2)</f>
        <v>11.3</v>
      </c>
      <c r="AA53" s="170">
        <f>VLOOKUP(T53,$AH$2:$AI$24,2)</f>
        <v>11.3</v>
      </c>
      <c r="AB53" s="170">
        <f>VLOOKUP(U53,$AH$2:$AI$24,2)</f>
        <v>11.3</v>
      </c>
      <c r="AC53" s="170">
        <f>VLOOKUP(V53,$AH$2:$AI$24,2)</f>
        <v>11.3</v>
      </c>
      <c r="AD53" s="172">
        <f>VLOOKUP(W53,$AH$2:$AI$24,2)</f>
        <v>11.3</v>
      </c>
    </row>
    <row r="54" spans="1:30">
      <c r="A54">
        <f t="shared" si="0"/>
        <v>82.699999999999989</v>
      </c>
      <c r="B54" s="171">
        <v>7</v>
      </c>
      <c r="C54" s="170">
        <v>8</v>
      </c>
      <c r="D54" s="170">
        <v>7</v>
      </c>
      <c r="E54" s="170">
        <v>7</v>
      </c>
      <c r="F54" s="170">
        <v>7</v>
      </c>
      <c r="G54" s="170">
        <v>8</v>
      </c>
      <c r="H54" s="172">
        <v>7</v>
      </c>
      <c r="I54" s="170">
        <f>VLOOKUP(B54,$AH$2:$AI$24,2)</f>
        <v>11.3</v>
      </c>
      <c r="J54" s="170">
        <f>VLOOKUP(C54,$AH$2:$AI$24,2)</f>
        <v>13.1</v>
      </c>
      <c r="K54" s="170">
        <f>VLOOKUP(D54,$AH$2:$AI$24,2)</f>
        <v>11.3</v>
      </c>
      <c r="L54" s="170">
        <f>VLOOKUP(E54,$AH$2:$AI$24,2)</f>
        <v>11.3</v>
      </c>
      <c r="M54" s="170">
        <f>VLOOKUP(F54,$AH$2:$AI$24,2)</f>
        <v>11.3</v>
      </c>
      <c r="N54" s="170">
        <f>VLOOKUP(G54,$AH$2:$AI$24,2)</f>
        <v>13.1</v>
      </c>
      <c r="O54" s="172">
        <f>VLOOKUP(H54,$AH$2:$AI$24,2)</f>
        <v>11.3</v>
      </c>
      <c r="P54">
        <f t="shared" si="1"/>
        <v>82.699999999999989</v>
      </c>
      <c r="Q54" s="171">
        <v>7</v>
      </c>
      <c r="R54" s="170">
        <v>8</v>
      </c>
      <c r="S54" s="170">
        <v>7</v>
      </c>
      <c r="T54" s="170">
        <v>7</v>
      </c>
      <c r="U54" s="170">
        <v>7</v>
      </c>
      <c r="V54" s="170">
        <v>8</v>
      </c>
      <c r="W54" s="172">
        <v>7</v>
      </c>
      <c r="X54" s="171">
        <f>VLOOKUP(Q54,$AH$2:$AI$24,2)</f>
        <v>11.3</v>
      </c>
      <c r="Y54" s="170">
        <f>VLOOKUP(R54,$AH$2:$AI$24,2)</f>
        <v>13.1</v>
      </c>
      <c r="Z54" s="170">
        <f>VLOOKUP(S54,$AH$2:$AI$24,2)</f>
        <v>11.3</v>
      </c>
      <c r="AA54" s="170">
        <f>VLOOKUP(T54,$AH$2:$AI$24,2)</f>
        <v>11.3</v>
      </c>
      <c r="AB54" s="170">
        <f>VLOOKUP(U54,$AH$2:$AI$24,2)</f>
        <v>11.3</v>
      </c>
      <c r="AC54" s="170">
        <f>VLOOKUP(V54,$AH$2:$AI$24,2)</f>
        <v>13.1</v>
      </c>
      <c r="AD54" s="172">
        <f>VLOOKUP(W54,$AH$2:$AI$24,2)</f>
        <v>11.3</v>
      </c>
    </row>
    <row r="55" spans="1:30">
      <c r="A55">
        <f t="shared" si="0"/>
        <v>84.499999999999986</v>
      </c>
      <c r="B55" s="171">
        <v>7</v>
      </c>
      <c r="C55" s="170">
        <v>8</v>
      </c>
      <c r="D55" s="170">
        <v>8</v>
      </c>
      <c r="E55" s="170">
        <v>7</v>
      </c>
      <c r="F55" s="170">
        <v>7</v>
      </c>
      <c r="G55" s="170">
        <v>8</v>
      </c>
      <c r="H55" s="172">
        <v>7</v>
      </c>
      <c r="I55" s="170">
        <f>VLOOKUP(B55,$AH$2:$AI$24,2)</f>
        <v>11.3</v>
      </c>
      <c r="J55" s="170">
        <f>VLOOKUP(C55,$AH$2:$AI$24,2)</f>
        <v>13.1</v>
      </c>
      <c r="K55" s="170">
        <f>VLOOKUP(D55,$AH$2:$AI$24,2)</f>
        <v>13.1</v>
      </c>
      <c r="L55" s="170">
        <f>VLOOKUP(E55,$AH$2:$AI$24,2)</f>
        <v>11.3</v>
      </c>
      <c r="M55" s="170">
        <f>VLOOKUP(F55,$AH$2:$AI$24,2)</f>
        <v>11.3</v>
      </c>
      <c r="N55" s="170">
        <f>VLOOKUP(G55,$AH$2:$AI$24,2)</f>
        <v>13.1</v>
      </c>
      <c r="O55" s="172">
        <f>VLOOKUP(H55,$AH$2:$AI$24,2)</f>
        <v>11.3</v>
      </c>
      <c r="P55">
        <f t="shared" si="1"/>
        <v>84.499999999999986</v>
      </c>
      <c r="Q55" s="171">
        <v>7</v>
      </c>
      <c r="R55" s="170">
        <v>8</v>
      </c>
      <c r="S55" s="170">
        <v>8</v>
      </c>
      <c r="T55" s="170">
        <v>7</v>
      </c>
      <c r="U55" s="170">
        <v>7</v>
      </c>
      <c r="V55" s="170">
        <v>8</v>
      </c>
      <c r="W55" s="172">
        <v>7</v>
      </c>
      <c r="X55" s="171">
        <f>VLOOKUP(Q55,$AH$2:$AI$24,2)</f>
        <v>11.3</v>
      </c>
      <c r="Y55" s="170">
        <f>VLOOKUP(R55,$AH$2:$AI$24,2)</f>
        <v>13.1</v>
      </c>
      <c r="Z55" s="170">
        <f>VLOOKUP(S55,$AH$2:$AI$24,2)</f>
        <v>13.1</v>
      </c>
      <c r="AA55" s="170">
        <f>VLOOKUP(T55,$AH$2:$AI$24,2)</f>
        <v>11.3</v>
      </c>
      <c r="AB55" s="170">
        <f>VLOOKUP(U55,$AH$2:$AI$24,2)</f>
        <v>11.3</v>
      </c>
      <c r="AC55" s="170">
        <f>VLOOKUP(V55,$AH$2:$AI$24,2)</f>
        <v>13.1</v>
      </c>
      <c r="AD55" s="172">
        <f>VLOOKUP(W55,$AH$2:$AI$24,2)</f>
        <v>11.3</v>
      </c>
    </row>
    <row r="56" spans="1:30">
      <c r="A56">
        <f t="shared" si="0"/>
        <v>86.3</v>
      </c>
      <c r="B56" s="171">
        <v>7</v>
      </c>
      <c r="C56" s="170">
        <v>8</v>
      </c>
      <c r="D56" s="170">
        <v>8</v>
      </c>
      <c r="E56" s="170">
        <v>7</v>
      </c>
      <c r="F56" s="170">
        <v>8</v>
      </c>
      <c r="G56" s="170">
        <v>8</v>
      </c>
      <c r="H56" s="172">
        <v>7</v>
      </c>
      <c r="I56" s="170">
        <f>VLOOKUP(B56,$AH$2:$AI$24,2)</f>
        <v>11.3</v>
      </c>
      <c r="J56" s="170">
        <f>VLOOKUP(C56,$AH$2:$AI$24,2)</f>
        <v>13.1</v>
      </c>
      <c r="K56" s="170">
        <f>VLOOKUP(D56,$AH$2:$AI$24,2)</f>
        <v>13.1</v>
      </c>
      <c r="L56" s="170">
        <f>VLOOKUP(E56,$AH$2:$AI$24,2)</f>
        <v>11.3</v>
      </c>
      <c r="M56" s="170">
        <f>VLOOKUP(F56,$AH$2:$AI$24,2)</f>
        <v>13.1</v>
      </c>
      <c r="N56" s="170">
        <f>VLOOKUP(G56,$AH$2:$AI$24,2)</f>
        <v>13.1</v>
      </c>
      <c r="O56" s="172">
        <f>VLOOKUP(H56,$AH$2:$AI$24,2)</f>
        <v>11.3</v>
      </c>
      <c r="P56">
        <f t="shared" si="1"/>
        <v>86.3</v>
      </c>
      <c r="Q56" s="171">
        <v>7</v>
      </c>
      <c r="R56" s="170">
        <v>8</v>
      </c>
      <c r="S56" s="170">
        <v>8</v>
      </c>
      <c r="T56" s="170">
        <v>7</v>
      </c>
      <c r="U56" s="170">
        <v>8</v>
      </c>
      <c r="V56" s="170">
        <v>8</v>
      </c>
      <c r="W56" s="172">
        <v>7</v>
      </c>
      <c r="X56" s="171">
        <f>VLOOKUP(Q56,$AH$2:$AI$24,2)</f>
        <v>11.3</v>
      </c>
      <c r="Y56" s="170">
        <f>VLOOKUP(R56,$AH$2:$AI$24,2)</f>
        <v>13.1</v>
      </c>
      <c r="Z56" s="170">
        <f>VLOOKUP(S56,$AH$2:$AI$24,2)</f>
        <v>13.1</v>
      </c>
      <c r="AA56" s="170">
        <f>VLOOKUP(T56,$AH$2:$AI$24,2)</f>
        <v>11.3</v>
      </c>
      <c r="AB56" s="170">
        <f>VLOOKUP(U56,$AH$2:$AI$24,2)</f>
        <v>13.1</v>
      </c>
      <c r="AC56" s="170">
        <f>VLOOKUP(V56,$AH$2:$AI$24,2)</f>
        <v>13.1</v>
      </c>
      <c r="AD56" s="172">
        <f>VLOOKUP(W56,$AH$2:$AI$24,2)</f>
        <v>11.3</v>
      </c>
    </row>
    <row r="57" spans="1:30">
      <c r="A57">
        <f t="shared" si="0"/>
        <v>88.1</v>
      </c>
      <c r="B57" s="171">
        <v>7</v>
      </c>
      <c r="C57" s="170">
        <v>8</v>
      </c>
      <c r="D57" s="170">
        <v>8</v>
      </c>
      <c r="E57" s="170">
        <v>8</v>
      </c>
      <c r="F57" s="170">
        <v>8</v>
      </c>
      <c r="G57" s="170">
        <v>8</v>
      </c>
      <c r="H57" s="172">
        <v>7</v>
      </c>
      <c r="I57" s="170">
        <f>VLOOKUP(B57,$AH$2:$AI$24,2)</f>
        <v>11.3</v>
      </c>
      <c r="J57" s="170">
        <f>VLOOKUP(C57,$AH$2:$AI$24,2)</f>
        <v>13.1</v>
      </c>
      <c r="K57" s="170">
        <f>VLOOKUP(D57,$AH$2:$AI$24,2)</f>
        <v>13.1</v>
      </c>
      <c r="L57" s="170">
        <f>VLOOKUP(E57,$AH$2:$AI$24,2)</f>
        <v>13.1</v>
      </c>
      <c r="M57" s="170">
        <f>VLOOKUP(F57,$AH$2:$AI$24,2)</f>
        <v>13.1</v>
      </c>
      <c r="N57" s="170">
        <f>VLOOKUP(G57,$AH$2:$AI$24,2)</f>
        <v>13.1</v>
      </c>
      <c r="O57" s="172">
        <f>VLOOKUP(H57,$AH$2:$AI$24,2)</f>
        <v>11.3</v>
      </c>
      <c r="P57">
        <f t="shared" si="1"/>
        <v>88.1</v>
      </c>
      <c r="Q57" s="171">
        <v>7</v>
      </c>
      <c r="R57" s="170">
        <v>8</v>
      </c>
      <c r="S57" s="170">
        <v>8</v>
      </c>
      <c r="T57" s="170">
        <v>8</v>
      </c>
      <c r="U57" s="170">
        <v>8</v>
      </c>
      <c r="V57" s="170">
        <v>8</v>
      </c>
      <c r="W57" s="172">
        <v>7</v>
      </c>
      <c r="X57" s="171">
        <f>VLOOKUP(Q57,$AH$2:$AI$24,2)</f>
        <v>11.3</v>
      </c>
      <c r="Y57" s="170">
        <f>VLOOKUP(R57,$AH$2:$AI$24,2)</f>
        <v>13.1</v>
      </c>
      <c r="Z57" s="170">
        <f>VLOOKUP(S57,$AH$2:$AI$24,2)</f>
        <v>13.1</v>
      </c>
      <c r="AA57" s="170">
        <f>VLOOKUP(T57,$AH$2:$AI$24,2)</f>
        <v>13.1</v>
      </c>
      <c r="AB57" s="170">
        <f>VLOOKUP(U57,$AH$2:$AI$24,2)</f>
        <v>13.1</v>
      </c>
      <c r="AC57" s="170">
        <f>VLOOKUP(V57,$AH$2:$AI$24,2)</f>
        <v>13.1</v>
      </c>
      <c r="AD57" s="172">
        <f>VLOOKUP(W57,$AH$2:$AI$24,2)</f>
        <v>11.3</v>
      </c>
    </row>
    <row r="58" spans="1:30">
      <c r="A58">
        <f t="shared" si="0"/>
        <v>89.899999999999991</v>
      </c>
      <c r="B58" s="171">
        <v>7</v>
      </c>
      <c r="C58" s="170">
        <v>8</v>
      </c>
      <c r="D58" s="170">
        <v>8</v>
      </c>
      <c r="E58" s="170">
        <v>8</v>
      </c>
      <c r="F58" s="170">
        <v>8</v>
      </c>
      <c r="G58" s="170">
        <v>8</v>
      </c>
      <c r="H58" s="172">
        <v>8</v>
      </c>
      <c r="I58" s="170">
        <f>VLOOKUP(B58,$AH$2:$AI$24,2)</f>
        <v>11.3</v>
      </c>
      <c r="J58" s="170">
        <f>VLOOKUP(C58,$AH$2:$AI$24,2)</f>
        <v>13.1</v>
      </c>
      <c r="K58" s="170">
        <f>VLOOKUP(D58,$AH$2:$AI$24,2)</f>
        <v>13.1</v>
      </c>
      <c r="L58" s="170">
        <f>VLOOKUP(E58,$AH$2:$AI$24,2)</f>
        <v>13.1</v>
      </c>
      <c r="M58" s="170">
        <f>VLOOKUP(F58,$AH$2:$AI$24,2)</f>
        <v>13.1</v>
      </c>
      <c r="N58" s="170">
        <f>VLOOKUP(G58,$AH$2:$AI$24,2)</f>
        <v>13.1</v>
      </c>
      <c r="O58" s="172">
        <f>VLOOKUP(H58,$AH$2:$AI$24,2)</f>
        <v>13.1</v>
      </c>
      <c r="P58">
        <f t="shared" si="1"/>
        <v>89.899999999999991</v>
      </c>
      <c r="Q58" s="171">
        <v>7</v>
      </c>
      <c r="R58" s="170">
        <v>8</v>
      </c>
      <c r="S58" s="170">
        <v>8</v>
      </c>
      <c r="T58" s="170">
        <v>8</v>
      </c>
      <c r="U58" s="170">
        <v>8</v>
      </c>
      <c r="V58" s="170">
        <v>8</v>
      </c>
      <c r="W58" s="172">
        <v>8</v>
      </c>
      <c r="X58" s="171">
        <f>VLOOKUP(Q58,$AH$2:$AI$24,2)</f>
        <v>11.3</v>
      </c>
      <c r="Y58" s="170">
        <f>VLOOKUP(R58,$AH$2:$AI$24,2)</f>
        <v>13.1</v>
      </c>
      <c r="Z58" s="170">
        <f>VLOOKUP(S58,$AH$2:$AI$24,2)</f>
        <v>13.1</v>
      </c>
      <c r="AA58" s="170">
        <f>VLOOKUP(T58,$AH$2:$AI$24,2)</f>
        <v>13.1</v>
      </c>
      <c r="AB58" s="170">
        <f>VLOOKUP(U58,$AH$2:$AI$24,2)</f>
        <v>13.1</v>
      </c>
      <c r="AC58" s="170">
        <f>VLOOKUP(V58,$AH$2:$AI$24,2)</f>
        <v>13.1</v>
      </c>
      <c r="AD58" s="172">
        <f>VLOOKUP(W58,$AH$2:$AI$24,2)</f>
        <v>13.1</v>
      </c>
    </row>
    <row r="59" spans="1:30">
      <c r="A59">
        <f t="shared" si="0"/>
        <v>91.699999999999989</v>
      </c>
      <c r="B59" s="171">
        <v>8</v>
      </c>
      <c r="C59" s="170">
        <v>8</v>
      </c>
      <c r="D59" s="170">
        <v>8</v>
      </c>
      <c r="E59" s="170">
        <v>8</v>
      </c>
      <c r="F59" s="170">
        <v>8</v>
      </c>
      <c r="G59" s="170">
        <v>8</v>
      </c>
      <c r="H59" s="172">
        <v>8</v>
      </c>
      <c r="I59" s="170">
        <f>VLOOKUP(B59,$AH$2:$AI$24,2)</f>
        <v>13.1</v>
      </c>
      <c r="J59" s="170">
        <f>VLOOKUP(C59,$AH$2:$AI$24,2)</f>
        <v>13.1</v>
      </c>
      <c r="K59" s="170">
        <f>VLOOKUP(D59,$AH$2:$AI$24,2)</f>
        <v>13.1</v>
      </c>
      <c r="L59" s="170">
        <f>VLOOKUP(E59,$AH$2:$AI$24,2)</f>
        <v>13.1</v>
      </c>
      <c r="M59" s="170">
        <f>VLOOKUP(F59,$AH$2:$AI$24,2)</f>
        <v>13.1</v>
      </c>
      <c r="N59" s="170">
        <f>VLOOKUP(G59,$AH$2:$AI$24,2)</f>
        <v>13.1</v>
      </c>
      <c r="O59" s="172">
        <f>VLOOKUP(H59,$AH$2:$AI$24,2)</f>
        <v>13.1</v>
      </c>
      <c r="P59">
        <f t="shared" si="1"/>
        <v>91.699999999999989</v>
      </c>
      <c r="Q59" s="171">
        <v>8</v>
      </c>
      <c r="R59" s="170">
        <v>8</v>
      </c>
      <c r="S59" s="170">
        <v>8</v>
      </c>
      <c r="T59" s="170">
        <v>8</v>
      </c>
      <c r="U59" s="170">
        <v>8</v>
      </c>
      <c r="V59" s="170">
        <v>8</v>
      </c>
      <c r="W59" s="172">
        <v>8</v>
      </c>
      <c r="X59" s="171">
        <f>VLOOKUP(Q59,$AH$2:$AI$24,2)</f>
        <v>13.1</v>
      </c>
      <c r="Y59" s="170">
        <f>VLOOKUP(R59,$AH$2:$AI$24,2)</f>
        <v>13.1</v>
      </c>
      <c r="Z59" s="170">
        <f>VLOOKUP(S59,$AH$2:$AI$24,2)</f>
        <v>13.1</v>
      </c>
      <c r="AA59" s="170">
        <f>VLOOKUP(T59,$AH$2:$AI$24,2)</f>
        <v>13.1</v>
      </c>
      <c r="AB59" s="170">
        <f>VLOOKUP(U59,$AH$2:$AI$24,2)</f>
        <v>13.1</v>
      </c>
      <c r="AC59" s="170">
        <f>VLOOKUP(V59,$AH$2:$AI$24,2)</f>
        <v>13.1</v>
      </c>
      <c r="AD59" s="172">
        <f>VLOOKUP(W59,$AH$2:$AI$24,2)</f>
        <v>13.1</v>
      </c>
    </row>
    <row r="60" spans="1:30">
      <c r="A60">
        <f t="shared" si="0"/>
        <v>93.299999999999983</v>
      </c>
      <c r="B60" s="171">
        <v>8</v>
      </c>
      <c r="C60" s="170">
        <v>9</v>
      </c>
      <c r="D60" s="170">
        <v>8</v>
      </c>
      <c r="E60" s="170">
        <v>8</v>
      </c>
      <c r="F60" s="170">
        <v>8</v>
      </c>
      <c r="G60" s="170">
        <v>8</v>
      </c>
      <c r="H60" s="172">
        <v>8</v>
      </c>
      <c r="I60" s="170">
        <f>VLOOKUP(B60,$AH$2:$AI$24,2)</f>
        <v>13.1</v>
      </c>
      <c r="J60" s="170">
        <f>VLOOKUP(C60,$AH$2:$AI$24,2)</f>
        <v>14.7</v>
      </c>
      <c r="K60" s="170">
        <f>VLOOKUP(D60,$AH$2:$AI$24,2)</f>
        <v>13.1</v>
      </c>
      <c r="L60" s="170">
        <f>VLOOKUP(E60,$AH$2:$AI$24,2)</f>
        <v>13.1</v>
      </c>
      <c r="M60" s="170">
        <f>VLOOKUP(F60,$AH$2:$AI$24,2)</f>
        <v>13.1</v>
      </c>
      <c r="N60" s="170">
        <f>VLOOKUP(G60,$AH$2:$AI$24,2)</f>
        <v>13.1</v>
      </c>
      <c r="O60" s="172">
        <f>VLOOKUP(H60,$AH$2:$AI$24,2)</f>
        <v>13.1</v>
      </c>
      <c r="P60">
        <f t="shared" si="1"/>
        <v>93.299999999999983</v>
      </c>
      <c r="Q60" s="171">
        <v>8</v>
      </c>
      <c r="R60" s="170">
        <v>9</v>
      </c>
      <c r="S60" s="170">
        <v>8</v>
      </c>
      <c r="T60" s="170">
        <v>8</v>
      </c>
      <c r="U60" s="170">
        <v>8</v>
      </c>
      <c r="V60" s="170">
        <v>8</v>
      </c>
      <c r="W60" s="172">
        <v>8</v>
      </c>
      <c r="X60" s="171">
        <f>VLOOKUP(Q60,$AH$2:$AI$24,2)</f>
        <v>13.1</v>
      </c>
      <c r="Y60" s="170">
        <f>VLOOKUP(R60,$AH$2:$AI$24,2)</f>
        <v>14.7</v>
      </c>
      <c r="Z60" s="170">
        <f>VLOOKUP(S60,$AH$2:$AI$24,2)</f>
        <v>13.1</v>
      </c>
      <c r="AA60" s="170">
        <f>VLOOKUP(T60,$AH$2:$AI$24,2)</f>
        <v>13.1</v>
      </c>
      <c r="AB60" s="170">
        <f>VLOOKUP(U60,$AH$2:$AI$24,2)</f>
        <v>13.1</v>
      </c>
      <c r="AC60" s="170">
        <f>VLOOKUP(V60,$AH$2:$AI$24,2)</f>
        <v>13.1</v>
      </c>
      <c r="AD60" s="172">
        <f>VLOOKUP(W60,$AH$2:$AI$24,2)</f>
        <v>13.1</v>
      </c>
    </row>
    <row r="61" spans="1:30">
      <c r="A61">
        <f t="shared" si="0"/>
        <v>94.899999999999991</v>
      </c>
      <c r="B61" s="171">
        <v>8</v>
      </c>
      <c r="C61" s="170">
        <v>9</v>
      </c>
      <c r="D61" s="170">
        <v>8</v>
      </c>
      <c r="E61" s="170">
        <v>8</v>
      </c>
      <c r="F61" s="170">
        <v>8</v>
      </c>
      <c r="G61" s="170">
        <v>9</v>
      </c>
      <c r="H61" s="172">
        <v>8</v>
      </c>
      <c r="I61" s="170">
        <f>VLOOKUP(B61,$AH$2:$AI$24,2)</f>
        <v>13.1</v>
      </c>
      <c r="J61" s="170">
        <f>VLOOKUP(C61,$AH$2:$AI$24,2)</f>
        <v>14.7</v>
      </c>
      <c r="K61" s="170">
        <f>VLOOKUP(D61,$AH$2:$AI$24,2)</f>
        <v>13.1</v>
      </c>
      <c r="L61" s="170">
        <f>VLOOKUP(E61,$AH$2:$AI$24,2)</f>
        <v>13.1</v>
      </c>
      <c r="M61" s="170">
        <f>VLOOKUP(F61,$AH$2:$AI$24,2)</f>
        <v>13.1</v>
      </c>
      <c r="N61" s="170">
        <f>VLOOKUP(G61,$AH$2:$AI$24,2)</f>
        <v>14.7</v>
      </c>
      <c r="O61" s="172">
        <f>VLOOKUP(H61,$AH$2:$AI$24,2)</f>
        <v>13.1</v>
      </c>
      <c r="P61">
        <f t="shared" si="1"/>
        <v>94.899999999999991</v>
      </c>
      <c r="Q61" s="171">
        <v>8</v>
      </c>
      <c r="R61" s="170">
        <v>9</v>
      </c>
      <c r="S61" s="170">
        <v>8</v>
      </c>
      <c r="T61" s="170">
        <v>8</v>
      </c>
      <c r="U61" s="170">
        <v>8</v>
      </c>
      <c r="V61" s="170">
        <v>9</v>
      </c>
      <c r="W61" s="172">
        <v>8</v>
      </c>
      <c r="X61" s="171">
        <f>VLOOKUP(Q61,$AH$2:$AI$24,2)</f>
        <v>13.1</v>
      </c>
      <c r="Y61" s="170">
        <f>VLOOKUP(R61,$AH$2:$AI$24,2)</f>
        <v>14.7</v>
      </c>
      <c r="Z61" s="170">
        <f>VLOOKUP(S61,$AH$2:$AI$24,2)</f>
        <v>13.1</v>
      </c>
      <c r="AA61" s="170">
        <f>VLOOKUP(T61,$AH$2:$AI$24,2)</f>
        <v>13.1</v>
      </c>
      <c r="AB61" s="170">
        <f>VLOOKUP(U61,$AH$2:$AI$24,2)</f>
        <v>13.1</v>
      </c>
      <c r="AC61" s="170">
        <f>VLOOKUP(V61,$AH$2:$AI$24,2)</f>
        <v>14.7</v>
      </c>
      <c r="AD61" s="172">
        <f>VLOOKUP(W61,$AH$2:$AI$24,2)</f>
        <v>13.1</v>
      </c>
    </row>
    <row r="62" spans="1:30">
      <c r="A62">
        <f t="shared" si="0"/>
        <v>96.5</v>
      </c>
      <c r="B62" s="171">
        <v>8</v>
      </c>
      <c r="C62" s="170">
        <v>9</v>
      </c>
      <c r="D62" s="170">
        <v>9</v>
      </c>
      <c r="E62" s="170">
        <v>8</v>
      </c>
      <c r="F62" s="170">
        <v>8</v>
      </c>
      <c r="G62" s="170">
        <v>9</v>
      </c>
      <c r="H62" s="172">
        <v>8</v>
      </c>
      <c r="I62" s="170">
        <f>VLOOKUP(B62,$AH$2:$AI$24,2)</f>
        <v>13.1</v>
      </c>
      <c r="J62" s="170">
        <f>VLOOKUP(C62,$AH$2:$AI$24,2)</f>
        <v>14.7</v>
      </c>
      <c r="K62" s="170">
        <f>VLOOKUP(D62,$AH$2:$AI$24,2)</f>
        <v>14.7</v>
      </c>
      <c r="L62" s="170">
        <f>VLOOKUP(E62,$AH$2:$AI$24,2)</f>
        <v>13.1</v>
      </c>
      <c r="M62" s="170">
        <f>VLOOKUP(F62,$AH$2:$AI$24,2)</f>
        <v>13.1</v>
      </c>
      <c r="N62" s="170">
        <f>VLOOKUP(G62,$AH$2:$AI$24,2)</f>
        <v>14.7</v>
      </c>
      <c r="O62" s="172">
        <f>VLOOKUP(H62,$AH$2:$AI$24,2)</f>
        <v>13.1</v>
      </c>
      <c r="P62">
        <f t="shared" si="1"/>
        <v>96.5</v>
      </c>
      <c r="Q62" s="171">
        <v>8</v>
      </c>
      <c r="R62" s="170">
        <v>9</v>
      </c>
      <c r="S62" s="170">
        <v>9</v>
      </c>
      <c r="T62" s="170">
        <v>8</v>
      </c>
      <c r="U62" s="170">
        <v>8</v>
      </c>
      <c r="V62" s="170">
        <v>9</v>
      </c>
      <c r="W62" s="172">
        <v>8</v>
      </c>
      <c r="X62" s="171">
        <f>VLOOKUP(Q62,$AH$2:$AI$24,2)</f>
        <v>13.1</v>
      </c>
      <c r="Y62" s="170">
        <f>VLOOKUP(R62,$AH$2:$AI$24,2)</f>
        <v>14.7</v>
      </c>
      <c r="Z62" s="170">
        <f>VLOOKUP(S62,$AH$2:$AI$24,2)</f>
        <v>14.7</v>
      </c>
      <c r="AA62" s="170">
        <f>VLOOKUP(T62,$AH$2:$AI$24,2)</f>
        <v>13.1</v>
      </c>
      <c r="AB62" s="170">
        <f>VLOOKUP(U62,$AH$2:$AI$24,2)</f>
        <v>13.1</v>
      </c>
      <c r="AC62" s="170">
        <f>VLOOKUP(V62,$AH$2:$AI$24,2)</f>
        <v>14.7</v>
      </c>
      <c r="AD62" s="172">
        <f>VLOOKUP(W62,$AH$2:$AI$24,2)</f>
        <v>13.1</v>
      </c>
    </row>
    <row r="63" spans="1:30">
      <c r="A63">
        <f t="shared" si="0"/>
        <v>98.1</v>
      </c>
      <c r="B63" s="171">
        <v>8</v>
      </c>
      <c r="C63" s="170">
        <v>9</v>
      </c>
      <c r="D63" s="170">
        <v>9</v>
      </c>
      <c r="E63" s="170">
        <v>8</v>
      </c>
      <c r="F63" s="170">
        <v>9</v>
      </c>
      <c r="G63" s="170">
        <v>9</v>
      </c>
      <c r="H63" s="172">
        <v>8</v>
      </c>
      <c r="I63" s="170">
        <f>VLOOKUP(B63,$AH$2:$AI$24,2)</f>
        <v>13.1</v>
      </c>
      <c r="J63" s="170">
        <f>VLOOKUP(C63,$AH$2:$AI$24,2)</f>
        <v>14.7</v>
      </c>
      <c r="K63" s="170">
        <f>VLOOKUP(D63,$AH$2:$AI$24,2)</f>
        <v>14.7</v>
      </c>
      <c r="L63" s="170">
        <f>VLOOKUP(E63,$AH$2:$AI$24,2)</f>
        <v>13.1</v>
      </c>
      <c r="M63" s="170">
        <f>VLOOKUP(F63,$AH$2:$AI$24,2)</f>
        <v>14.7</v>
      </c>
      <c r="N63" s="170">
        <f>VLOOKUP(G63,$AH$2:$AI$24,2)</f>
        <v>14.7</v>
      </c>
      <c r="O63" s="172">
        <f>VLOOKUP(H63,$AH$2:$AI$24,2)</f>
        <v>13.1</v>
      </c>
      <c r="P63">
        <f t="shared" si="1"/>
        <v>98.1</v>
      </c>
      <c r="Q63" s="171">
        <v>8</v>
      </c>
      <c r="R63" s="170">
        <v>9</v>
      </c>
      <c r="S63" s="170">
        <v>9</v>
      </c>
      <c r="T63" s="170">
        <v>8</v>
      </c>
      <c r="U63" s="170">
        <v>9</v>
      </c>
      <c r="V63" s="170">
        <v>9</v>
      </c>
      <c r="W63" s="172">
        <v>8</v>
      </c>
      <c r="X63" s="171">
        <f>VLOOKUP(Q63,$AH$2:$AI$24,2)</f>
        <v>13.1</v>
      </c>
      <c r="Y63" s="170">
        <f>VLOOKUP(R63,$AH$2:$AI$24,2)</f>
        <v>14.7</v>
      </c>
      <c r="Z63" s="170">
        <f>VLOOKUP(S63,$AH$2:$AI$24,2)</f>
        <v>14.7</v>
      </c>
      <c r="AA63" s="170">
        <f>VLOOKUP(T63,$AH$2:$AI$24,2)</f>
        <v>13.1</v>
      </c>
      <c r="AB63" s="170">
        <f>VLOOKUP(U63,$AH$2:$AI$24,2)</f>
        <v>14.7</v>
      </c>
      <c r="AC63" s="170">
        <f>VLOOKUP(V63,$AH$2:$AI$24,2)</f>
        <v>14.7</v>
      </c>
      <c r="AD63" s="172">
        <f>VLOOKUP(W63,$AH$2:$AI$24,2)</f>
        <v>13.1</v>
      </c>
    </row>
    <row r="64" spans="1:30">
      <c r="A64">
        <f t="shared" si="0"/>
        <v>99.7</v>
      </c>
      <c r="B64" s="171">
        <v>8</v>
      </c>
      <c r="C64" s="170">
        <v>9</v>
      </c>
      <c r="D64" s="170">
        <v>9</v>
      </c>
      <c r="E64" s="170">
        <v>9</v>
      </c>
      <c r="F64" s="170">
        <v>9</v>
      </c>
      <c r="G64" s="170">
        <v>9</v>
      </c>
      <c r="H64" s="172">
        <v>8</v>
      </c>
      <c r="I64" s="170">
        <f>VLOOKUP(B64,$AH$2:$AI$24,2)</f>
        <v>13.1</v>
      </c>
      <c r="J64" s="170">
        <f>VLOOKUP(C64,$AH$2:$AI$24,2)</f>
        <v>14.7</v>
      </c>
      <c r="K64" s="170">
        <f>VLOOKUP(D64,$AH$2:$AI$24,2)</f>
        <v>14.7</v>
      </c>
      <c r="L64" s="170">
        <f>VLOOKUP(E64,$AH$2:$AI$24,2)</f>
        <v>14.7</v>
      </c>
      <c r="M64" s="170">
        <f>VLOOKUP(F64,$AH$2:$AI$24,2)</f>
        <v>14.7</v>
      </c>
      <c r="N64" s="170">
        <f>VLOOKUP(G64,$AH$2:$AI$24,2)</f>
        <v>14.7</v>
      </c>
      <c r="O64" s="172">
        <f>VLOOKUP(H64,$AH$2:$AI$24,2)</f>
        <v>13.1</v>
      </c>
      <c r="P64">
        <f t="shared" si="1"/>
        <v>99.7</v>
      </c>
      <c r="Q64" s="171">
        <v>8</v>
      </c>
      <c r="R64" s="170">
        <v>9</v>
      </c>
      <c r="S64" s="170">
        <v>9</v>
      </c>
      <c r="T64" s="170">
        <v>9</v>
      </c>
      <c r="U64" s="170">
        <v>9</v>
      </c>
      <c r="V64" s="170">
        <v>9</v>
      </c>
      <c r="W64" s="172">
        <v>8</v>
      </c>
      <c r="X64" s="171">
        <f>VLOOKUP(Q64,$AH$2:$AI$24,2)</f>
        <v>13.1</v>
      </c>
      <c r="Y64" s="170">
        <f>VLOOKUP(R64,$AH$2:$AI$24,2)</f>
        <v>14.7</v>
      </c>
      <c r="Z64" s="170">
        <f>VLOOKUP(S64,$AH$2:$AI$24,2)</f>
        <v>14.7</v>
      </c>
      <c r="AA64" s="170">
        <f>VLOOKUP(T64,$AH$2:$AI$24,2)</f>
        <v>14.7</v>
      </c>
      <c r="AB64" s="170">
        <f>VLOOKUP(U64,$AH$2:$AI$24,2)</f>
        <v>14.7</v>
      </c>
      <c r="AC64" s="170">
        <f>VLOOKUP(V64,$AH$2:$AI$24,2)</f>
        <v>14.7</v>
      </c>
      <c r="AD64" s="172">
        <f>VLOOKUP(W64,$AH$2:$AI$24,2)</f>
        <v>13.1</v>
      </c>
    </row>
    <row r="65" spans="1:30">
      <c r="A65">
        <f t="shared" si="0"/>
        <v>101.30000000000001</v>
      </c>
      <c r="B65" s="171">
        <v>8</v>
      </c>
      <c r="C65" s="170">
        <v>9</v>
      </c>
      <c r="D65" s="170">
        <v>9</v>
      </c>
      <c r="E65" s="170">
        <v>9</v>
      </c>
      <c r="F65" s="170">
        <v>9</v>
      </c>
      <c r="G65" s="170">
        <v>9</v>
      </c>
      <c r="H65" s="172">
        <v>9</v>
      </c>
      <c r="I65" s="170">
        <f>VLOOKUP(B65,$AH$2:$AI$24,2)</f>
        <v>13.1</v>
      </c>
      <c r="J65" s="170">
        <f>VLOOKUP(C65,$AH$2:$AI$24,2)</f>
        <v>14.7</v>
      </c>
      <c r="K65" s="170">
        <f>VLOOKUP(D65,$AH$2:$AI$24,2)</f>
        <v>14.7</v>
      </c>
      <c r="L65" s="170">
        <f>VLOOKUP(E65,$AH$2:$AI$24,2)</f>
        <v>14.7</v>
      </c>
      <c r="M65" s="170">
        <f>VLOOKUP(F65,$AH$2:$AI$24,2)</f>
        <v>14.7</v>
      </c>
      <c r="N65" s="170">
        <f>VLOOKUP(G65,$AH$2:$AI$24,2)</f>
        <v>14.7</v>
      </c>
      <c r="O65" s="172">
        <f>VLOOKUP(H65,$AH$2:$AI$24,2)</f>
        <v>14.7</v>
      </c>
      <c r="P65">
        <f t="shared" si="1"/>
        <v>101.30000000000001</v>
      </c>
      <c r="Q65" s="171">
        <v>8</v>
      </c>
      <c r="R65" s="170">
        <v>9</v>
      </c>
      <c r="S65" s="170">
        <v>9</v>
      </c>
      <c r="T65" s="170">
        <v>9</v>
      </c>
      <c r="U65" s="170">
        <v>9</v>
      </c>
      <c r="V65" s="170">
        <v>9</v>
      </c>
      <c r="W65" s="172">
        <v>9</v>
      </c>
      <c r="X65" s="171">
        <f>VLOOKUP(Q65,$AH$2:$AI$24,2)</f>
        <v>13.1</v>
      </c>
      <c r="Y65" s="170">
        <f>VLOOKUP(R65,$AH$2:$AI$24,2)</f>
        <v>14.7</v>
      </c>
      <c r="Z65" s="170">
        <f>VLOOKUP(S65,$AH$2:$AI$24,2)</f>
        <v>14.7</v>
      </c>
      <c r="AA65" s="170">
        <f>VLOOKUP(T65,$AH$2:$AI$24,2)</f>
        <v>14.7</v>
      </c>
      <c r="AB65" s="170">
        <f>VLOOKUP(U65,$AH$2:$AI$24,2)</f>
        <v>14.7</v>
      </c>
      <c r="AC65" s="170">
        <f>VLOOKUP(V65,$AH$2:$AI$24,2)</f>
        <v>14.7</v>
      </c>
      <c r="AD65" s="172">
        <f>VLOOKUP(W65,$AH$2:$AI$24,2)</f>
        <v>14.7</v>
      </c>
    </row>
    <row r="66" spans="1:30">
      <c r="A66">
        <f t="shared" si="0"/>
        <v>102.9</v>
      </c>
      <c r="B66" s="171">
        <v>9</v>
      </c>
      <c r="C66" s="170">
        <v>9</v>
      </c>
      <c r="D66" s="170">
        <v>9</v>
      </c>
      <c r="E66" s="170">
        <v>9</v>
      </c>
      <c r="F66" s="170">
        <v>9</v>
      </c>
      <c r="G66" s="170">
        <v>9</v>
      </c>
      <c r="H66" s="172">
        <v>9</v>
      </c>
      <c r="I66" s="170">
        <f>VLOOKUP(B66,$AH$2:$AI$24,2)</f>
        <v>14.7</v>
      </c>
      <c r="J66" s="170">
        <f>VLOOKUP(C66,$AH$2:$AI$24,2)</f>
        <v>14.7</v>
      </c>
      <c r="K66" s="170">
        <f>VLOOKUP(D66,$AH$2:$AI$24,2)</f>
        <v>14.7</v>
      </c>
      <c r="L66" s="170">
        <f>VLOOKUP(E66,$AH$2:$AI$24,2)</f>
        <v>14.7</v>
      </c>
      <c r="M66" s="170">
        <f>VLOOKUP(F66,$AH$2:$AI$24,2)</f>
        <v>14.7</v>
      </c>
      <c r="N66" s="170">
        <f>VLOOKUP(G66,$AH$2:$AI$24,2)</f>
        <v>14.7</v>
      </c>
      <c r="O66" s="172">
        <f>VLOOKUP(H66,$AH$2:$AI$24,2)</f>
        <v>14.7</v>
      </c>
      <c r="P66">
        <f t="shared" si="1"/>
        <v>102.9</v>
      </c>
      <c r="Q66" s="171">
        <v>9</v>
      </c>
      <c r="R66" s="170">
        <v>9</v>
      </c>
      <c r="S66" s="170">
        <v>9</v>
      </c>
      <c r="T66" s="170">
        <v>9</v>
      </c>
      <c r="U66" s="170">
        <v>9</v>
      </c>
      <c r="V66" s="170">
        <v>9</v>
      </c>
      <c r="W66" s="172">
        <v>9</v>
      </c>
      <c r="X66" s="171">
        <f>VLOOKUP(Q66,$AH$2:$AI$24,2)</f>
        <v>14.7</v>
      </c>
      <c r="Y66" s="170">
        <f>VLOOKUP(R66,$AH$2:$AI$24,2)</f>
        <v>14.7</v>
      </c>
      <c r="Z66" s="170">
        <f>VLOOKUP(S66,$AH$2:$AI$24,2)</f>
        <v>14.7</v>
      </c>
      <c r="AA66" s="170">
        <f>VLOOKUP(T66,$AH$2:$AI$24,2)</f>
        <v>14.7</v>
      </c>
      <c r="AB66" s="170">
        <f>VLOOKUP(U66,$AH$2:$AI$24,2)</f>
        <v>14.7</v>
      </c>
      <c r="AC66" s="170">
        <f>VLOOKUP(V66,$AH$2:$AI$24,2)</f>
        <v>14.7</v>
      </c>
      <c r="AD66" s="172">
        <f>VLOOKUP(W66,$AH$2:$AI$24,2)</f>
        <v>14.7</v>
      </c>
    </row>
    <row r="67" spans="1:30">
      <c r="A67">
        <f t="shared" si="0"/>
        <v>104.7</v>
      </c>
      <c r="B67" s="171">
        <v>9</v>
      </c>
      <c r="C67" s="170">
        <v>10</v>
      </c>
      <c r="D67" s="170">
        <v>9</v>
      </c>
      <c r="E67" s="170">
        <v>9</v>
      </c>
      <c r="F67" s="170">
        <v>9</v>
      </c>
      <c r="G67" s="170">
        <v>9</v>
      </c>
      <c r="H67" s="172">
        <v>9</v>
      </c>
      <c r="I67" s="170">
        <f>VLOOKUP(B67,$AH$2:$AI$24,2)</f>
        <v>14.7</v>
      </c>
      <c r="J67" s="170">
        <f>VLOOKUP(C67,$AH$2:$AI$24,2)</f>
        <v>16.5</v>
      </c>
      <c r="K67" s="170">
        <f>VLOOKUP(D67,$AH$2:$AI$24,2)</f>
        <v>14.7</v>
      </c>
      <c r="L67" s="170">
        <f>VLOOKUP(E67,$AH$2:$AI$24,2)</f>
        <v>14.7</v>
      </c>
      <c r="M67" s="170">
        <f>VLOOKUP(F67,$AH$2:$AI$24,2)</f>
        <v>14.7</v>
      </c>
      <c r="N67" s="170">
        <f>VLOOKUP(G67,$AH$2:$AI$24,2)</f>
        <v>14.7</v>
      </c>
      <c r="O67" s="172">
        <f>VLOOKUP(H67,$AH$2:$AI$24,2)</f>
        <v>14.7</v>
      </c>
      <c r="P67">
        <f t="shared" si="1"/>
        <v>104.7</v>
      </c>
      <c r="Q67" s="171">
        <v>9</v>
      </c>
      <c r="R67" s="170">
        <v>10</v>
      </c>
      <c r="S67" s="170">
        <v>9</v>
      </c>
      <c r="T67" s="170">
        <v>9</v>
      </c>
      <c r="U67" s="170">
        <v>9</v>
      </c>
      <c r="V67" s="170">
        <v>9</v>
      </c>
      <c r="W67" s="172">
        <v>9</v>
      </c>
      <c r="X67" s="171">
        <f>VLOOKUP(Q67,$AH$2:$AI$24,2)</f>
        <v>14.7</v>
      </c>
      <c r="Y67" s="170">
        <f>VLOOKUP(R67,$AH$2:$AI$24,2)</f>
        <v>16.5</v>
      </c>
      <c r="Z67" s="170">
        <f>VLOOKUP(S67,$AH$2:$AI$24,2)</f>
        <v>14.7</v>
      </c>
      <c r="AA67" s="170">
        <f>VLOOKUP(T67,$AH$2:$AI$24,2)</f>
        <v>14.7</v>
      </c>
      <c r="AB67" s="170">
        <f>VLOOKUP(U67,$AH$2:$AI$24,2)</f>
        <v>14.7</v>
      </c>
      <c r="AC67" s="170">
        <f>VLOOKUP(V67,$AH$2:$AI$24,2)</f>
        <v>14.7</v>
      </c>
      <c r="AD67" s="172">
        <f>VLOOKUP(W67,$AH$2:$AI$24,2)</f>
        <v>14.7</v>
      </c>
    </row>
    <row r="68" spans="1:30">
      <c r="A68">
        <f t="shared" ref="A68:A108" si="3">SUM(I68:O68)</f>
        <v>106.5</v>
      </c>
      <c r="B68" s="171">
        <v>9</v>
      </c>
      <c r="C68" s="170">
        <v>10</v>
      </c>
      <c r="D68" s="170">
        <v>9</v>
      </c>
      <c r="E68" s="170">
        <v>9</v>
      </c>
      <c r="F68" s="170">
        <v>9</v>
      </c>
      <c r="G68" s="170">
        <v>10</v>
      </c>
      <c r="H68" s="172">
        <v>9</v>
      </c>
      <c r="I68" s="170">
        <f>VLOOKUP(B68,$AH$2:$AI$24,2)</f>
        <v>14.7</v>
      </c>
      <c r="J68" s="170">
        <f>VLOOKUP(C68,$AH$2:$AI$24,2)</f>
        <v>16.5</v>
      </c>
      <c r="K68" s="170">
        <f>VLOOKUP(D68,$AH$2:$AI$24,2)</f>
        <v>14.7</v>
      </c>
      <c r="L68" s="170">
        <f>VLOOKUP(E68,$AH$2:$AI$24,2)</f>
        <v>14.7</v>
      </c>
      <c r="M68" s="170">
        <f>VLOOKUP(F68,$AH$2:$AI$24,2)</f>
        <v>14.7</v>
      </c>
      <c r="N68" s="170">
        <f>VLOOKUP(G68,$AH$2:$AI$24,2)</f>
        <v>16.5</v>
      </c>
      <c r="O68" s="172">
        <f>VLOOKUP(H68,$AH$2:$AI$24,2)</f>
        <v>14.7</v>
      </c>
      <c r="P68">
        <f t="shared" ref="P68:P108" si="4">SUM(X68:AD68)</f>
        <v>106.5</v>
      </c>
      <c r="Q68" s="171">
        <v>9</v>
      </c>
      <c r="R68" s="170">
        <v>10</v>
      </c>
      <c r="S68" s="170">
        <v>9</v>
      </c>
      <c r="T68" s="170">
        <v>9</v>
      </c>
      <c r="U68" s="170">
        <v>9</v>
      </c>
      <c r="V68" s="170">
        <v>10</v>
      </c>
      <c r="W68" s="172">
        <v>9</v>
      </c>
      <c r="X68" s="171">
        <f>VLOOKUP(Q68,$AH$2:$AI$24,2)</f>
        <v>14.7</v>
      </c>
      <c r="Y68" s="170">
        <f>VLOOKUP(R68,$AH$2:$AI$24,2)</f>
        <v>16.5</v>
      </c>
      <c r="Z68" s="170">
        <f>VLOOKUP(S68,$AH$2:$AI$24,2)</f>
        <v>14.7</v>
      </c>
      <c r="AA68" s="170">
        <f>VLOOKUP(T68,$AH$2:$AI$24,2)</f>
        <v>14.7</v>
      </c>
      <c r="AB68" s="170">
        <f>VLOOKUP(U68,$AH$2:$AI$24,2)</f>
        <v>14.7</v>
      </c>
      <c r="AC68" s="170">
        <f>VLOOKUP(V68,$AH$2:$AI$24,2)</f>
        <v>16.5</v>
      </c>
      <c r="AD68" s="172">
        <f>VLOOKUP(W68,$AH$2:$AI$24,2)</f>
        <v>14.7</v>
      </c>
    </row>
    <row r="69" spans="1:30">
      <c r="A69">
        <f t="shared" si="3"/>
        <v>108.30000000000001</v>
      </c>
      <c r="B69" s="171">
        <v>9</v>
      </c>
      <c r="C69" s="170">
        <v>10</v>
      </c>
      <c r="D69" s="170">
        <v>10</v>
      </c>
      <c r="E69" s="170">
        <v>9</v>
      </c>
      <c r="F69" s="170">
        <v>9</v>
      </c>
      <c r="G69" s="170">
        <v>10</v>
      </c>
      <c r="H69" s="172">
        <v>9</v>
      </c>
      <c r="I69" s="170">
        <f>VLOOKUP(B69,$AH$2:$AI$24,2)</f>
        <v>14.7</v>
      </c>
      <c r="J69" s="170">
        <f>VLOOKUP(C69,$AH$2:$AI$24,2)</f>
        <v>16.5</v>
      </c>
      <c r="K69" s="170">
        <f>VLOOKUP(D69,$AH$2:$AI$24,2)</f>
        <v>16.5</v>
      </c>
      <c r="L69" s="170">
        <f>VLOOKUP(E69,$AH$2:$AI$24,2)</f>
        <v>14.7</v>
      </c>
      <c r="M69" s="170">
        <f>VLOOKUP(F69,$AH$2:$AI$24,2)</f>
        <v>14.7</v>
      </c>
      <c r="N69" s="170">
        <f>VLOOKUP(G69,$AH$2:$AI$24,2)</f>
        <v>16.5</v>
      </c>
      <c r="O69" s="172">
        <f>VLOOKUP(H69,$AH$2:$AI$24,2)</f>
        <v>14.7</v>
      </c>
      <c r="P69">
        <f t="shared" si="4"/>
        <v>108.30000000000001</v>
      </c>
      <c r="Q69" s="171">
        <v>9</v>
      </c>
      <c r="R69" s="170">
        <v>10</v>
      </c>
      <c r="S69" s="170">
        <v>10</v>
      </c>
      <c r="T69" s="170">
        <v>9</v>
      </c>
      <c r="U69" s="170">
        <v>9</v>
      </c>
      <c r="V69" s="170">
        <v>10</v>
      </c>
      <c r="W69" s="172">
        <v>9</v>
      </c>
      <c r="X69" s="171">
        <f>VLOOKUP(Q69,$AH$2:$AI$24,2)</f>
        <v>14.7</v>
      </c>
      <c r="Y69" s="170">
        <f>VLOOKUP(R69,$AH$2:$AI$24,2)</f>
        <v>16.5</v>
      </c>
      <c r="Z69" s="170">
        <f>VLOOKUP(S69,$AH$2:$AI$24,2)</f>
        <v>16.5</v>
      </c>
      <c r="AA69" s="170">
        <f>VLOOKUP(T69,$AH$2:$AI$24,2)</f>
        <v>14.7</v>
      </c>
      <c r="AB69" s="170">
        <f>VLOOKUP(U69,$AH$2:$AI$24,2)</f>
        <v>14.7</v>
      </c>
      <c r="AC69" s="170">
        <f>VLOOKUP(V69,$AH$2:$AI$24,2)</f>
        <v>16.5</v>
      </c>
      <c r="AD69" s="172">
        <f>VLOOKUP(W69,$AH$2:$AI$24,2)</f>
        <v>14.7</v>
      </c>
    </row>
    <row r="70" spans="1:30">
      <c r="A70">
        <f t="shared" si="3"/>
        <v>110.10000000000001</v>
      </c>
      <c r="B70" s="171">
        <v>9</v>
      </c>
      <c r="C70" s="170">
        <v>10</v>
      </c>
      <c r="D70" s="170">
        <v>10</v>
      </c>
      <c r="E70" s="170">
        <v>9</v>
      </c>
      <c r="F70" s="170">
        <v>10</v>
      </c>
      <c r="G70" s="170">
        <v>10</v>
      </c>
      <c r="H70" s="172">
        <v>9</v>
      </c>
      <c r="I70" s="170">
        <f>VLOOKUP(B70,$AH$2:$AI$24,2)</f>
        <v>14.7</v>
      </c>
      <c r="J70" s="170">
        <f>VLOOKUP(C70,$AH$2:$AI$24,2)</f>
        <v>16.5</v>
      </c>
      <c r="K70" s="170">
        <f>VLOOKUP(D70,$AH$2:$AI$24,2)</f>
        <v>16.5</v>
      </c>
      <c r="L70" s="170">
        <f>VLOOKUP(E70,$AH$2:$AI$24,2)</f>
        <v>14.7</v>
      </c>
      <c r="M70" s="170">
        <f>VLOOKUP(F70,$AH$2:$AI$24,2)</f>
        <v>16.5</v>
      </c>
      <c r="N70" s="170">
        <f>VLOOKUP(G70,$AH$2:$AI$24,2)</f>
        <v>16.5</v>
      </c>
      <c r="O70" s="172">
        <f>VLOOKUP(H70,$AH$2:$AI$24,2)</f>
        <v>14.7</v>
      </c>
      <c r="P70">
        <f t="shared" si="4"/>
        <v>110.10000000000001</v>
      </c>
      <c r="Q70" s="171">
        <v>9</v>
      </c>
      <c r="R70" s="170">
        <v>10</v>
      </c>
      <c r="S70" s="170">
        <v>10</v>
      </c>
      <c r="T70" s="170">
        <v>9</v>
      </c>
      <c r="U70" s="170">
        <v>10</v>
      </c>
      <c r="V70" s="170">
        <v>10</v>
      </c>
      <c r="W70" s="172">
        <v>9</v>
      </c>
      <c r="X70" s="171">
        <f>VLOOKUP(Q70,$AH$2:$AI$24,2)</f>
        <v>14.7</v>
      </c>
      <c r="Y70" s="170">
        <f>VLOOKUP(R70,$AH$2:$AI$24,2)</f>
        <v>16.5</v>
      </c>
      <c r="Z70" s="170">
        <f>VLOOKUP(S70,$AH$2:$AI$24,2)</f>
        <v>16.5</v>
      </c>
      <c r="AA70" s="170">
        <f>VLOOKUP(T70,$AH$2:$AI$24,2)</f>
        <v>14.7</v>
      </c>
      <c r="AB70" s="170">
        <f>VLOOKUP(U70,$AH$2:$AI$24,2)</f>
        <v>16.5</v>
      </c>
      <c r="AC70" s="170">
        <f>VLOOKUP(V70,$AH$2:$AI$24,2)</f>
        <v>16.5</v>
      </c>
      <c r="AD70" s="172">
        <f>VLOOKUP(W70,$AH$2:$AI$24,2)</f>
        <v>14.7</v>
      </c>
    </row>
    <row r="71" spans="1:30">
      <c r="A71">
        <f t="shared" si="3"/>
        <v>111.9</v>
      </c>
      <c r="B71" s="171">
        <v>9</v>
      </c>
      <c r="C71" s="170">
        <v>10</v>
      </c>
      <c r="D71" s="170">
        <v>10</v>
      </c>
      <c r="E71" s="170">
        <v>10</v>
      </c>
      <c r="F71" s="170">
        <v>10</v>
      </c>
      <c r="G71" s="170">
        <v>10</v>
      </c>
      <c r="H71" s="172">
        <v>9</v>
      </c>
      <c r="I71" s="170">
        <f>VLOOKUP(B71,$AH$2:$AI$24,2)</f>
        <v>14.7</v>
      </c>
      <c r="J71" s="170">
        <f>VLOOKUP(C71,$AH$2:$AI$24,2)</f>
        <v>16.5</v>
      </c>
      <c r="K71" s="170">
        <f>VLOOKUP(D71,$AH$2:$AI$24,2)</f>
        <v>16.5</v>
      </c>
      <c r="L71" s="170">
        <f>VLOOKUP(E71,$AH$2:$AI$24,2)</f>
        <v>16.5</v>
      </c>
      <c r="M71" s="170">
        <f>VLOOKUP(F71,$AH$2:$AI$24,2)</f>
        <v>16.5</v>
      </c>
      <c r="N71" s="170">
        <f>VLOOKUP(G71,$AH$2:$AI$24,2)</f>
        <v>16.5</v>
      </c>
      <c r="O71" s="172">
        <f>VLOOKUP(H71,$AH$2:$AI$24,2)</f>
        <v>14.7</v>
      </c>
      <c r="P71">
        <f t="shared" si="4"/>
        <v>111.9</v>
      </c>
      <c r="Q71" s="171">
        <v>9</v>
      </c>
      <c r="R71" s="170">
        <v>10</v>
      </c>
      <c r="S71" s="170">
        <v>10</v>
      </c>
      <c r="T71" s="170">
        <v>10</v>
      </c>
      <c r="U71" s="170">
        <v>10</v>
      </c>
      <c r="V71" s="170">
        <v>10</v>
      </c>
      <c r="W71" s="172">
        <v>9</v>
      </c>
      <c r="X71" s="171">
        <f>VLOOKUP(Q71,$AH$2:$AI$24,2)</f>
        <v>14.7</v>
      </c>
      <c r="Y71" s="170">
        <f>VLOOKUP(R71,$AH$2:$AI$24,2)</f>
        <v>16.5</v>
      </c>
      <c r="Z71" s="170">
        <f>VLOOKUP(S71,$AH$2:$AI$24,2)</f>
        <v>16.5</v>
      </c>
      <c r="AA71" s="170">
        <f>VLOOKUP(T71,$AH$2:$AI$24,2)</f>
        <v>16.5</v>
      </c>
      <c r="AB71" s="170">
        <f>VLOOKUP(U71,$AH$2:$AI$24,2)</f>
        <v>16.5</v>
      </c>
      <c r="AC71" s="170">
        <f>VLOOKUP(V71,$AH$2:$AI$24,2)</f>
        <v>16.5</v>
      </c>
      <c r="AD71" s="172">
        <f>VLOOKUP(W71,$AH$2:$AI$24,2)</f>
        <v>14.7</v>
      </c>
    </row>
    <row r="72" spans="1:30">
      <c r="A72">
        <f t="shared" si="3"/>
        <v>113.7</v>
      </c>
      <c r="B72" s="171">
        <v>9</v>
      </c>
      <c r="C72" s="170">
        <v>10</v>
      </c>
      <c r="D72" s="170">
        <v>10</v>
      </c>
      <c r="E72" s="170">
        <v>10</v>
      </c>
      <c r="F72" s="170">
        <v>10</v>
      </c>
      <c r="G72" s="170">
        <v>10</v>
      </c>
      <c r="H72" s="172">
        <v>10</v>
      </c>
      <c r="I72" s="170">
        <f>VLOOKUP(B72,$AH$2:$AI$24,2)</f>
        <v>14.7</v>
      </c>
      <c r="J72" s="170">
        <f>VLOOKUP(C72,$AH$2:$AI$24,2)</f>
        <v>16.5</v>
      </c>
      <c r="K72" s="170">
        <f>VLOOKUP(D72,$AH$2:$AI$24,2)</f>
        <v>16.5</v>
      </c>
      <c r="L72" s="170">
        <f>VLOOKUP(E72,$AH$2:$AI$24,2)</f>
        <v>16.5</v>
      </c>
      <c r="M72" s="170">
        <f>VLOOKUP(F72,$AH$2:$AI$24,2)</f>
        <v>16.5</v>
      </c>
      <c r="N72" s="170">
        <f>VLOOKUP(G72,$AH$2:$AI$24,2)</f>
        <v>16.5</v>
      </c>
      <c r="O72" s="172">
        <f>VLOOKUP(H72,$AH$2:$AI$24,2)</f>
        <v>16.5</v>
      </c>
      <c r="P72">
        <f t="shared" si="4"/>
        <v>113.7</v>
      </c>
      <c r="Q72" s="171">
        <v>9</v>
      </c>
      <c r="R72" s="170">
        <v>10</v>
      </c>
      <c r="S72" s="170">
        <v>10</v>
      </c>
      <c r="T72" s="170">
        <v>10</v>
      </c>
      <c r="U72" s="170">
        <v>10</v>
      </c>
      <c r="V72" s="170">
        <v>10</v>
      </c>
      <c r="W72" s="172">
        <v>10</v>
      </c>
      <c r="X72" s="171">
        <f>VLOOKUP(Q72,$AH$2:$AI$24,2)</f>
        <v>14.7</v>
      </c>
      <c r="Y72" s="170">
        <f>VLOOKUP(R72,$AH$2:$AI$24,2)</f>
        <v>16.5</v>
      </c>
      <c r="Z72" s="170">
        <f>VLOOKUP(S72,$AH$2:$AI$24,2)</f>
        <v>16.5</v>
      </c>
      <c r="AA72" s="170">
        <f>VLOOKUP(T72,$AH$2:$AI$24,2)</f>
        <v>16.5</v>
      </c>
      <c r="AB72" s="170">
        <f>VLOOKUP(U72,$AH$2:$AI$24,2)</f>
        <v>16.5</v>
      </c>
      <c r="AC72" s="170">
        <f>VLOOKUP(V72,$AH$2:$AI$24,2)</f>
        <v>16.5</v>
      </c>
      <c r="AD72" s="172">
        <f>VLOOKUP(W72,$AH$2:$AI$24,2)</f>
        <v>16.5</v>
      </c>
    </row>
    <row r="73" spans="1:30">
      <c r="A73">
        <f t="shared" si="3"/>
        <v>115.5</v>
      </c>
      <c r="B73" s="171">
        <v>10</v>
      </c>
      <c r="C73" s="170">
        <v>10</v>
      </c>
      <c r="D73" s="170">
        <v>10</v>
      </c>
      <c r="E73" s="170">
        <v>10</v>
      </c>
      <c r="F73" s="170">
        <v>10</v>
      </c>
      <c r="G73" s="170">
        <v>10</v>
      </c>
      <c r="H73" s="172">
        <v>10</v>
      </c>
      <c r="I73" s="170">
        <f>VLOOKUP(B73,$AH$2:$AI$24,2)</f>
        <v>16.5</v>
      </c>
      <c r="J73" s="170">
        <f>VLOOKUP(C73,$AH$2:$AI$24,2)</f>
        <v>16.5</v>
      </c>
      <c r="K73" s="170">
        <f>VLOOKUP(D73,$AH$2:$AI$24,2)</f>
        <v>16.5</v>
      </c>
      <c r="L73" s="170">
        <f>VLOOKUP(E73,$AH$2:$AI$24,2)</f>
        <v>16.5</v>
      </c>
      <c r="M73" s="170">
        <f>VLOOKUP(F73,$AH$2:$AI$24,2)</f>
        <v>16.5</v>
      </c>
      <c r="N73" s="170">
        <f>VLOOKUP(G73,$AH$2:$AI$24,2)</f>
        <v>16.5</v>
      </c>
      <c r="O73" s="172">
        <f>VLOOKUP(H73,$AH$2:$AI$24,2)</f>
        <v>16.5</v>
      </c>
      <c r="P73">
        <f t="shared" si="4"/>
        <v>115.5</v>
      </c>
      <c r="Q73" s="171">
        <v>10</v>
      </c>
      <c r="R73" s="170">
        <v>10</v>
      </c>
      <c r="S73" s="170">
        <v>10</v>
      </c>
      <c r="T73" s="170">
        <v>10</v>
      </c>
      <c r="U73" s="170">
        <v>10</v>
      </c>
      <c r="V73" s="170">
        <v>10</v>
      </c>
      <c r="W73" s="172">
        <v>10</v>
      </c>
      <c r="X73" s="171">
        <f>VLOOKUP(Q73,$AH$2:$AI$24,2)</f>
        <v>16.5</v>
      </c>
      <c r="Y73" s="170">
        <f>VLOOKUP(R73,$AH$2:$AI$24,2)</f>
        <v>16.5</v>
      </c>
      <c r="Z73" s="170">
        <f>VLOOKUP(S73,$AH$2:$AI$24,2)</f>
        <v>16.5</v>
      </c>
      <c r="AA73" s="170">
        <f>VLOOKUP(T73,$AH$2:$AI$24,2)</f>
        <v>16.5</v>
      </c>
      <c r="AB73" s="170">
        <f>VLOOKUP(U73,$AH$2:$AI$24,2)</f>
        <v>16.5</v>
      </c>
      <c r="AC73" s="170">
        <f>VLOOKUP(V73,$AH$2:$AI$24,2)</f>
        <v>16.5</v>
      </c>
      <c r="AD73" s="172">
        <f>VLOOKUP(W73,$AH$2:$AI$24,2)</f>
        <v>16.5</v>
      </c>
    </row>
    <row r="74" spans="1:30">
      <c r="A74">
        <f t="shared" si="3"/>
        <v>117.1</v>
      </c>
      <c r="B74" s="171">
        <v>10</v>
      </c>
      <c r="C74" s="170">
        <v>11</v>
      </c>
      <c r="D74" s="170">
        <v>10</v>
      </c>
      <c r="E74" s="170">
        <v>10</v>
      </c>
      <c r="F74" s="170">
        <v>10</v>
      </c>
      <c r="G74" s="170">
        <v>10</v>
      </c>
      <c r="H74" s="172">
        <v>10</v>
      </c>
      <c r="I74" s="170">
        <f>VLOOKUP(B74,$AH$2:$AI$24,2)</f>
        <v>16.5</v>
      </c>
      <c r="J74" s="170">
        <f>VLOOKUP(C74,$AH$2:$AI$24,2)</f>
        <v>18.100000000000001</v>
      </c>
      <c r="K74" s="170">
        <f>VLOOKUP(D74,$AH$2:$AI$24,2)</f>
        <v>16.5</v>
      </c>
      <c r="L74" s="170">
        <f>VLOOKUP(E74,$AH$2:$AI$24,2)</f>
        <v>16.5</v>
      </c>
      <c r="M74" s="170">
        <f>VLOOKUP(F74,$AH$2:$AI$24,2)</f>
        <v>16.5</v>
      </c>
      <c r="N74" s="170">
        <f>VLOOKUP(G74,$AH$2:$AI$24,2)</f>
        <v>16.5</v>
      </c>
      <c r="O74" s="172">
        <f>VLOOKUP(H74,$AH$2:$AI$24,2)</f>
        <v>16.5</v>
      </c>
      <c r="P74">
        <f t="shared" si="4"/>
        <v>117.1</v>
      </c>
      <c r="Q74" s="171">
        <v>10</v>
      </c>
      <c r="R74" s="170">
        <v>11</v>
      </c>
      <c r="S74" s="170">
        <v>10</v>
      </c>
      <c r="T74" s="170">
        <v>10</v>
      </c>
      <c r="U74" s="170">
        <v>10</v>
      </c>
      <c r="V74" s="170">
        <v>10</v>
      </c>
      <c r="W74" s="172">
        <v>10</v>
      </c>
      <c r="X74" s="171">
        <f>VLOOKUP(Q74,$AH$2:$AI$24,2)</f>
        <v>16.5</v>
      </c>
      <c r="Y74" s="170">
        <f>VLOOKUP(R74,$AH$2:$AI$24,2)</f>
        <v>18.100000000000001</v>
      </c>
      <c r="Z74" s="170">
        <f>VLOOKUP(S74,$AH$2:$AI$24,2)</f>
        <v>16.5</v>
      </c>
      <c r="AA74" s="170">
        <f>VLOOKUP(T74,$AH$2:$AI$24,2)</f>
        <v>16.5</v>
      </c>
      <c r="AB74" s="170">
        <f>VLOOKUP(U74,$AH$2:$AI$24,2)</f>
        <v>16.5</v>
      </c>
      <c r="AC74" s="170">
        <f>VLOOKUP(V74,$AH$2:$AI$24,2)</f>
        <v>16.5</v>
      </c>
      <c r="AD74" s="172">
        <f>VLOOKUP(W74,$AH$2:$AI$24,2)</f>
        <v>16.5</v>
      </c>
    </row>
    <row r="75" spans="1:30">
      <c r="A75">
        <f t="shared" si="3"/>
        <v>118.69999999999999</v>
      </c>
      <c r="B75" s="171">
        <v>10</v>
      </c>
      <c r="C75" s="170">
        <v>11</v>
      </c>
      <c r="D75" s="170">
        <v>10</v>
      </c>
      <c r="E75" s="170">
        <v>10</v>
      </c>
      <c r="F75" s="170">
        <v>10</v>
      </c>
      <c r="G75" s="170">
        <v>11</v>
      </c>
      <c r="H75" s="172">
        <v>10</v>
      </c>
      <c r="I75" s="170">
        <f>VLOOKUP(B75,$AH$2:$AI$24,2)</f>
        <v>16.5</v>
      </c>
      <c r="J75" s="170">
        <f>VLOOKUP(C75,$AH$2:$AI$24,2)</f>
        <v>18.100000000000001</v>
      </c>
      <c r="K75" s="170">
        <f>VLOOKUP(D75,$AH$2:$AI$24,2)</f>
        <v>16.5</v>
      </c>
      <c r="L75" s="170">
        <f>VLOOKUP(E75,$AH$2:$AI$24,2)</f>
        <v>16.5</v>
      </c>
      <c r="M75" s="170">
        <f>VLOOKUP(F75,$AH$2:$AI$24,2)</f>
        <v>16.5</v>
      </c>
      <c r="N75" s="170">
        <f>VLOOKUP(G75,$AH$2:$AI$24,2)</f>
        <v>18.100000000000001</v>
      </c>
      <c r="O75" s="172">
        <f>VLOOKUP(H75,$AH$2:$AI$24,2)</f>
        <v>16.5</v>
      </c>
      <c r="P75">
        <f t="shared" si="4"/>
        <v>118.69999999999999</v>
      </c>
      <c r="Q75" s="171">
        <v>10</v>
      </c>
      <c r="R75" s="170">
        <v>11</v>
      </c>
      <c r="S75" s="170">
        <v>10</v>
      </c>
      <c r="T75" s="170">
        <v>10</v>
      </c>
      <c r="U75" s="170">
        <v>10</v>
      </c>
      <c r="V75" s="170">
        <v>11</v>
      </c>
      <c r="W75" s="172">
        <v>10</v>
      </c>
      <c r="X75" s="171">
        <f>VLOOKUP(Q75,$AH$2:$AI$24,2)</f>
        <v>16.5</v>
      </c>
      <c r="Y75" s="170">
        <f>VLOOKUP(R75,$AH$2:$AI$24,2)</f>
        <v>18.100000000000001</v>
      </c>
      <c r="Z75" s="170">
        <f>VLOOKUP(S75,$AH$2:$AI$24,2)</f>
        <v>16.5</v>
      </c>
      <c r="AA75" s="170">
        <f>VLOOKUP(T75,$AH$2:$AI$24,2)</f>
        <v>16.5</v>
      </c>
      <c r="AB75" s="170">
        <f>VLOOKUP(U75,$AH$2:$AI$24,2)</f>
        <v>16.5</v>
      </c>
      <c r="AC75" s="170">
        <f>VLOOKUP(V75,$AH$2:$AI$24,2)</f>
        <v>18.100000000000001</v>
      </c>
      <c r="AD75" s="172">
        <f>VLOOKUP(W75,$AH$2:$AI$24,2)</f>
        <v>16.5</v>
      </c>
    </row>
    <row r="76" spans="1:30">
      <c r="A76">
        <f t="shared" si="3"/>
        <v>120.30000000000001</v>
      </c>
      <c r="B76" s="171">
        <v>10</v>
      </c>
      <c r="C76" s="170">
        <v>11</v>
      </c>
      <c r="D76" s="170">
        <v>11</v>
      </c>
      <c r="E76" s="170">
        <v>10</v>
      </c>
      <c r="F76" s="170">
        <v>10</v>
      </c>
      <c r="G76" s="170">
        <v>11</v>
      </c>
      <c r="H76" s="172">
        <v>10</v>
      </c>
      <c r="I76" s="170">
        <f>VLOOKUP(B76,$AH$2:$AI$24,2)</f>
        <v>16.5</v>
      </c>
      <c r="J76" s="170">
        <f>VLOOKUP(C76,$AH$2:$AI$24,2)</f>
        <v>18.100000000000001</v>
      </c>
      <c r="K76" s="170">
        <f>VLOOKUP(D76,$AH$2:$AI$24,2)</f>
        <v>18.100000000000001</v>
      </c>
      <c r="L76" s="170">
        <f>VLOOKUP(E76,$AH$2:$AI$24,2)</f>
        <v>16.5</v>
      </c>
      <c r="M76" s="170">
        <f>VLOOKUP(F76,$AH$2:$AI$24,2)</f>
        <v>16.5</v>
      </c>
      <c r="N76" s="170">
        <f>VLOOKUP(G76,$AH$2:$AI$24,2)</f>
        <v>18.100000000000001</v>
      </c>
      <c r="O76" s="172">
        <f>VLOOKUP(H76,$AH$2:$AI$24,2)</f>
        <v>16.5</v>
      </c>
      <c r="P76">
        <f t="shared" si="4"/>
        <v>120.30000000000001</v>
      </c>
      <c r="Q76" s="171">
        <v>10</v>
      </c>
      <c r="R76" s="170">
        <v>11</v>
      </c>
      <c r="S76" s="170">
        <v>11</v>
      </c>
      <c r="T76" s="170">
        <v>10</v>
      </c>
      <c r="U76" s="170">
        <v>10</v>
      </c>
      <c r="V76" s="170">
        <v>11</v>
      </c>
      <c r="W76" s="172">
        <v>10</v>
      </c>
      <c r="X76" s="171">
        <f>VLOOKUP(Q76,$AH$2:$AI$24,2)</f>
        <v>16.5</v>
      </c>
      <c r="Y76" s="170">
        <f>VLOOKUP(R76,$AH$2:$AI$24,2)</f>
        <v>18.100000000000001</v>
      </c>
      <c r="Z76" s="170">
        <f>VLOOKUP(S76,$AH$2:$AI$24,2)</f>
        <v>18.100000000000001</v>
      </c>
      <c r="AA76" s="170">
        <f>VLOOKUP(T76,$AH$2:$AI$24,2)</f>
        <v>16.5</v>
      </c>
      <c r="AB76" s="170">
        <f>VLOOKUP(U76,$AH$2:$AI$24,2)</f>
        <v>16.5</v>
      </c>
      <c r="AC76" s="170">
        <f>VLOOKUP(V76,$AH$2:$AI$24,2)</f>
        <v>18.100000000000001</v>
      </c>
      <c r="AD76" s="172">
        <f>VLOOKUP(W76,$AH$2:$AI$24,2)</f>
        <v>16.5</v>
      </c>
    </row>
    <row r="77" spans="1:30">
      <c r="A77">
        <f t="shared" si="3"/>
        <v>121.9</v>
      </c>
      <c r="B77" s="171">
        <v>10</v>
      </c>
      <c r="C77" s="170">
        <v>11</v>
      </c>
      <c r="D77" s="170">
        <v>11</v>
      </c>
      <c r="E77" s="170">
        <v>10</v>
      </c>
      <c r="F77" s="170">
        <v>11</v>
      </c>
      <c r="G77" s="170">
        <v>11</v>
      </c>
      <c r="H77" s="172">
        <v>10</v>
      </c>
      <c r="I77" s="170">
        <f>VLOOKUP(B77,$AH$2:$AI$24,2)</f>
        <v>16.5</v>
      </c>
      <c r="J77" s="170">
        <f>VLOOKUP(C77,$AH$2:$AI$24,2)</f>
        <v>18.100000000000001</v>
      </c>
      <c r="K77" s="170">
        <f>VLOOKUP(D77,$AH$2:$AI$24,2)</f>
        <v>18.100000000000001</v>
      </c>
      <c r="L77" s="170">
        <f>VLOOKUP(E77,$AH$2:$AI$24,2)</f>
        <v>16.5</v>
      </c>
      <c r="M77" s="170">
        <f>VLOOKUP(F77,$AH$2:$AI$24,2)</f>
        <v>18.100000000000001</v>
      </c>
      <c r="N77" s="170">
        <f>VLOOKUP(G77,$AH$2:$AI$24,2)</f>
        <v>18.100000000000001</v>
      </c>
      <c r="O77" s="172">
        <f>VLOOKUP(H77,$AH$2:$AI$24,2)</f>
        <v>16.5</v>
      </c>
      <c r="P77">
        <f t="shared" si="4"/>
        <v>121.9</v>
      </c>
      <c r="Q77" s="171">
        <v>10</v>
      </c>
      <c r="R77" s="170">
        <v>11</v>
      </c>
      <c r="S77" s="170">
        <v>11</v>
      </c>
      <c r="T77" s="170">
        <v>10</v>
      </c>
      <c r="U77" s="170">
        <v>11</v>
      </c>
      <c r="V77" s="170">
        <v>11</v>
      </c>
      <c r="W77" s="172">
        <v>10</v>
      </c>
      <c r="X77" s="171">
        <f>VLOOKUP(Q77,$AH$2:$AI$24,2)</f>
        <v>16.5</v>
      </c>
      <c r="Y77" s="170">
        <f>VLOOKUP(R77,$AH$2:$AI$24,2)</f>
        <v>18.100000000000001</v>
      </c>
      <c r="Z77" s="170">
        <f>VLOOKUP(S77,$AH$2:$AI$24,2)</f>
        <v>18.100000000000001</v>
      </c>
      <c r="AA77" s="170">
        <f>VLOOKUP(T77,$AH$2:$AI$24,2)</f>
        <v>16.5</v>
      </c>
      <c r="AB77" s="170">
        <f>VLOOKUP(U77,$AH$2:$AI$24,2)</f>
        <v>18.100000000000001</v>
      </c>
      <c r="AC77" s="170">
        <f>VLOOKUP(V77,$AH$2:$AI$24,2)</f>
        <v>18.100000000000001</v>
      </c>
      <c r="AD77" s="172">
        <f>VLOOKUP(W77,$AH$2:$AI$24,2)</f>
        <v>16.5</v>
      </c>
    </row>
    <row r="78" spans="1:30">
      <c r="A78">
        <f t="shared" si="3"/>
        <v>123.5</v>
      </c>
      <c r="B78" s="171">
        <v>10</v>
      </c>
      <c r="C78" s="170">
        <v>11</v>
      </c>
      <c r="D78" s="170">
        <v>11</v>
      </c>
      <c r="E78" s="170">
        <v>11</v>
      </c>
      <c r="F78" s="170">
        <v>11</v>
      </c>
      <c r="G78" s="170">
        <v>11</v>
      </c>
      <c r="H78" s="172">
        <v>10</v>
      </c>
      <c r="I78" s="170">
        <f>VLOOKUP(B78,$AH$2:$AI$24,2)</f>
        <v>16.5</v>
      </c>
      <c r="J78" s="170">
        <f>VLOOKUP(C78,$AH$2:$AI$24,2)</f>
        <v>18.100000000000001</v>
      </c>
      <c r="K78" s="170">
        <f>VLOOKUP(D78,$AH$2:$AI$24,2)</f>
        <v>18.100000000000001</v>
      </c>
      <c r="L78" s="170">
        <f>VLOOKUP(E78,$AH$2:$AI$24,2)</f>
        <v>18.100000000000001</v>
      </c>
      <c r="M78" s="170">
        <f>VLOOKUP(F78,$AH$2:$AI$24,2)</f>
        <v>18.100000000000001</v>
      </c>
      <c r="N78" s="170">
        <f>VLOOKUP(G78,$AH$2:$AI$24,2)</f>
        <v>18.100000000000001</v>
      </c>
      <c r="O78" s="172">
        <f>VLOOKUP(H78,$AH$2:$AI$24,2)</f>
        <v>16.5</v>
      </c>
      <c r="P78">
        <f t="shared" si="4"/>
        <v>123.5</v>
      </c>
      <c r="Q78" s="171">
        <v>10</v>
      </c>
      <c r="R78" s="170">
        <v>11</v>
      </c>
      <c r="S78" s="170">
        <v>11</v>
      </c>
      <c r="T78" s="170">
        <v>11</v>
      </c>
      <c r="U78" s="170">
        <v>11</v>
      </c>
      <c r="V78" s="170">
        <v>11</v>
      </c>
      <c r="W78" s="172">
        <v>10</v>
      </c>
      <c r="X78" s="171">
        <f>VLOOKUP(Q78,$AH$2:$AI$24,2)</f>
        <v>16.5</v>
      </c>
      <c r="Y78" s="170">
        <f>VLOOKUP(R78,$AH$2:$AI$24,2)</f>
        <v>18.100000000000001</v>
      </c>
      <c r="Z78" s="170">
        <f>VLOOKUP(S78,$AH$2:$AI$24,2)</f>
        <v>18.100000000000001</v>
      </c>
      <c r="AA78" s="170">
        <f>VLOOKUP(T78,$AH$2:$AI$24,2)</f>
        <v>18.100000000000001</v>
      </c>
      <c r="AB78" s="170">
        <f>VLOOKUP(U78,$AH$2:$AI$24,2)</f>
        <v>18.100000000000001</v>
      </c>
      <c r="AC78" s="170">
        <f>VLOOKUP(V78,$AH$2:$AI$24,2)</f>
        <v>18.100000000000001</v>
      </c>
      <c r="AD78" s="172">
        <f>VLOOKUP(W78,$AH$2:$AI$24,2)</f>
        <v>16.5</v>
      </c>
    </row>
    <row r="79" spans="1:30">
      <c r="A79">
        <f t="shared" si="3"/>
        <v>125.1</v>
      </c>
      <c r="B79" s="171">
        <v>10</v>
      </c>
      <c r="C79" s="170">
        <v>11</v>
      </c>
      <c r="D79" s="170">
        <v>11</v>
      </c>
      <c r="E79" s="170">
        <v>11</v>
      </c>
      <c r="F79" s="170">
        <v>11</v>
      </c>
      <c r="G79" s="170">
        <v>11</v>
      </c>
      <c r="H79" s="172">
        <v>11</v>
      </c>
      <c r="I79" s="170">
        <f>VLOOKUP(B79,$AH$2:$AI$24,2)</f>
        <v>16.5</v>
      </c>
      <c r="J79" s="170">
        <f>VLOOKUP(C79,$AH$2:$AI$24,2)</f>
        <v>18.100000000000001</v>
      </c>
      <c r="K79" s="170">
        <f>VLOOKUP(D79,$AH$2:$AI$24,2)</f>
        <v>18.100000000000001</v>
      </c>
      <c r="L79" s="170">
        <f>VLOOKUP(E79,$AH$2:$AI$24,2)</f>
        <v>18.100000000000001</v>
      </c>
      <c r="M79" s="170">
        <f>VLOOKUP(F79,$AH$2:$AI$24,2)</f>
        <v>18.100000000000001</v>
      </c>
      <c r="N79" s="170">
        <f>VLOOKUP(G79,$AH$2:$AI$24,2)</f>
        <v>18.100000000000001</v>
      </c>
      <c r="O79" s="172">
        <f>VLOOKUP(H79,$AH$2:$AI$24,2)</f>
        <v>18.100000000000001</v>
      </c>
      <c r="P79">
        <f t="shared" si="4"/>
        <v>125.1</v>
      </c>
      <c r="Q79" s="171">
        <v>10</v>
      </c>
      <c r="R79" s="170">
        <v>11</v>
      </c>
      <c r="S79" s="170">
        <v>11</v>
      </c>
      <c r="T79" s="170">
        <v>11</v>
      </c>
      <c r="U79" s="170">
        <v>11</v>
      </c>
      <c r="V79" s="170">
        <v>11</v>
      </c>
      <c r="W79" s="172">
        <v>11</v>
      </c>
      <c r="X79" s="171">
        <f>VLOOKUP(Q79,$AH$2:$AI$24,2)</f>
        <v>16.5</v>
      </c>
      <c r="Y79" s="170">
        <f>VLOOKUP(R79,$AH$2:$AI$24,2)</f>
        <v>18.100000000000001</v>
      </c>
      <c r="Z79" s="170">
        <f>VLOOKUP(S79,$AH$2:$AI$24,2)</f>
        <v>18.100000000000001</v>
      </c>
      <c r="AA79" s="170">
        <f>VLOOKUP(T79,$AH$2:$AI$24,2)</f>
        <v>18.100000000000001</v>
      </c>
      <c r="AB79" s="170">
        <f>VLOOKUP(U79,$AH$2:$AI$24,2)</f>
        <v>18.100000000000001</v>
      </c>
      <c r="AC79" s="170">
        <f>VLOOKUP(V79,$AH$2:$AI$24,2)</f>
        <v>18.100000000000001</v>
      </c>
      <c r="AD79" s="172">
        <f>VLOOKUP(W79,$AH$2:$AI$24,2)</f>
        <v>18.100000000000001</v>
      </c>
    </row>
    <row r="80" spans="1:30">
      <c r="A80">
        <f t="shared" si="3"/>
        <v>126.69999999999999</v>
      </c>
      <c r="B80" s="171">
        <v>11</v>
      </c>
      <c r="C80" s="170">
        <v>11</v>
      </c>
      <c r="D80" s="170">
        <v>11</v>
      </c>
      <c r="E80" s="170">
        <v>11</v>
      </c>
      <c r="F80" s="170">
        <v>11</v>
      </c>
      <c r="G80" s="170">
        <v>11</v>
      </c>
      <c r="H80" s="172">
        <v>11</v>
      </c>
      <c r="I80" s="170">
        <f>VLOOKUP(B80,$AH$2:$AI$24,2)</f>
        <v>18.100000000000001</v>
      </c>
      <c r="J80" s="170">
        <f>VLOOKUP(C80,$AH$2:$AI$24,2)</f>
        <v>18.100000000000001</v>
      </c>
      <c r="K80" s="170">
        <f>VLOOKUP(D80,$AH$2:$AI$24,2)</f>
        <v>18.100000000000001</v>
      </c>
      <c r="L80" s="170">
        <f>VLOOKUP(E80,$AH$2:$AI$24,2)</f>
        <v>18.100000000000001</v>
      </c>
      <c r="M80" s="170">
        <f>VLOOKUP(F80,$AH$2:$AI$24,2)</f>
        <v>18.100000000000001</v>
      </c>
      <c r="N80" s="170">
        <f>VLOOKUP(G80,$AH$2:$AI$24,2)</f>
        <v>18.100000000000001</v>
      </c>
      <c r="O80" s="172">
        <f>VLOOKUP(H80,$AH$2:$AI$24,2)</f>
        <v>18.100000000000001</v>
      </c>
      <c r="P80">
        <f t="shared" si="4"/>
        <v>126.69999999999999</v>
      </c>
      <c r="Q80" s="171">
        <v>11</v>
      </c>
      <c r="R80" s="170">
        <v>11</v>
      </c>
      <c r="S80" s="170">
        <v>11</v>
      </c>
      <c r="T80" s="170">
        <v>11</v>
      </c>
      <c r="U80" s="170">
        <v>11</v>
      </c>
      <c r="V80" s="170">
        <v>11</v>
      </c>
      <c r="W80" s="172">
        <v>11</v>
      </c>
      <c r="X80" s="171">
        <f>VLOOKUP(Q80,$AH$2:$AI$24,2)</f>
        <v>18.100000000000001</v>
      </c>
      <c r="Y80" s="170">
        <f>VLOOKUP(R80,$AH$2:$AI$24,2)</f>
        <v>18.100000000000001</v>
      </c>
      <c r="Z80" s="170">
        <f>VLOOKUP(S80,$AH$2:$AI$24,2)</f>
        <v>18.100000000000001</v>
      </c>
      <c r="AA80" s="170">
        <f>VLOOKUP(T80,$AH$2:$AI$24,2)</f>
        <v>18.100000000000001</v>
      </c>
      <c r="AB80" s="170">
        <f>VLOOKUP(U80,$AH$2:$AI$24,2)</f>
        <v>18.100000000000001</v>
      </c>
      <c r="AC80" s="170">
        <f>VLOOKUP(V80,$AH$2:$AI$24,2)</f>
        <v>18.100000000000001</v>
      </c>
      <c r="AD80" s="172">
        <f>VLOOKUP(W80,$AH$2:$AI$24,2)</f>
        <v>18.100000000000001</v>
      </c>
    </row>
    <row r="81" spans="1:30">
      <c r="A81">
        <f t="shared" si="3"/>
        <v>128.5</v>
      </c>
      <c r="B81" s="171">
        <v>11</v>
      </c>
      <c r="C81" s="170">
        <v>12</v>
      </c>
      <c r="D81" s="170">
        <v>11</v>
      </c>
      <c r="E81" s="170">
        <v>11</v>
      </c>
      <c r="F81" s="170">
        <v>11</v>
      </c>
      <c r="G81" s="170">
        <v>11</v>
      </c>
      <c r="H81" s="172">
        <v>11</v>
      </c>
      <c r="I81" s="170">
        <f>VLOOKUP(B81,$AH$2:$AI$24,2)</f>
        <v>18.100000000000001</v>
      </c>
      <c r="J81" s="170">
        <f>VLOOKUP(C81,$AH$2:$AI$24,2)</f>
        <v>19.899999999999999</v>
      </c>
      <c r="K81" s="170">
        <f>VLOOKUP(D81,$AH$2:$AI$24,2)</f>
        <v>18.100000000000001</v>
      </c>
      <c r="L81" s="170">
        <f>VLOOKUP(E81,$AH$2:$AI$24,2)</f>
        <v>18.100000000000001</v>
      </c>
      <c r="M81" s="170">
        <f>VLOOKUP(F81,$AH$2:$AI$24,2)</f>
        <v>18.100000000000001</v>
      </c>
      <c r="N81" s="170">
        <f>VLOOKUP(G81,$AH$2:$AI$24,2)</f>
        <v>18.100000000000001</v>
      </c>
      <c r="O81" s="172">
        <f>VLOOKUP(H81,$AH$2:$AI$24,2)</f>
        <v>18.100000000000001</v>
      </c>
      <c r="P81">
        <f t="shared" si="4"/>
        <v>128.5</v>
      </c>
      <c r="Q81" s="171">
        <v>11</v>
      </c>
      <c r="R81" s="170">
        <v>12</v>
      </c>
      <c r="S81" s="170">
        <v>11</v>
      </c>
      <c r="T81" s="170">
        <v>11</v>
      </c>
      <c r="U81" s="170">
        <v>11</v>
      </c>
      <c r="V81" s="170">
        <v>11</v>
      </c>
      <c r="W81" s="172">
        <v>11</v>
      </c>
      <c r="X81" s="171">
        <f>VLOOKUP(Q81,$AH$2:$AI$24,2)</f>
        <v>18.100000000000001</v>
      </c>
      <c r="Y81" s="170">
        <f>VLOOKUP(R81,$AH$2:$AI$24,2)</f>
        <v>19.899999999999999</v>
      </c>
      <c r="Z81" s="170">
        <f>VLOOKUP(S81,$AH$2:$AI$24,2)</f>
        <v>18.100000000000001</v>
      </c>
      <c r="AA81" s="170">
        <f>VLOOKUP(T81,$AH$2:$AI$24,2)</f>
        <v>18.100000000000001</v>
      </c>
      <c r="AB81" s="170">
        <f>VLOOKUP(U81,$AH$2:$AI$24,2)</f>
        <v>18.100000000000001</v>
      </c>
      <c r="AC81" s="170">
        <f>VLOOKUP(V81,$AH$2:$AI$24,2)</f>
        <v>18.100000000000001</v>
      </c>
      <c r="AD81" s="172">
        <f>VLOOKUP(W81,$AH$2:$AI$24,2)</f>
        <v>18.100000000000001</v>
      </c>
    </row>
    <row r="82" spans="1:30">
      <c r="A82">
        <f t="shared" si="3"/>
        <v>130.30000000000001</v>
      </c>
      <c r="B82" s="171">
        <v>11</v>
      </c>
      <c r="C82" s="170">
        <v>12</v>
      </c>
      <c r="D82" s="170">
        <v>11</v>
      </c>
      <c r="E82" s="170">
        <v>11</v>
      </c>
      <c r="F82" s="170">
        <v>11</v>
      </c>
      <c r="G82" s="170">
        <v>12</v>
      </c>
      <c r="H82" s="172">
        <v>11</v>
      </c>
      <c r="I82" s="170">
        <f>VLOOKUP(B82,$AH$2:$AI$24,2)</f>
        <v>18.100000000000001</v>
      </c>
      <c r="J82" s="170">
        <f>VLOOKUP(C82,$AH$2:$AI$24,2)</f>
        <v>19.899999999999999</v>
      </c>
      <c r="K82" s="170">
        <f>VLOOKUP(D82,$AH$2:$AI$24,2)</f>
        <v>18.100000000000001</v>
      </c>
      <c r="L82" s="170">
        <f>VLOOKUP(E82,$AH$2:$AI$24,2)</f>
        <v>18.100000000000001</v>
      </c>
      <c r="M82" s="170">
        <f>VLOOKUP(F82,$AH$2:$AI$24,2)</f>
        <v>18.100000000000001</v>
      </c>
      <c r="N82" s="170">
        <f>VLOOKUP(G82,$AH$2:$AI$24,2)</f>
        <v>19.899999999999999</v>
      </c>
      <c r="O82" s="172">
        <f>VLOOKUP(H82,$AH$2:$AI$24,2)</f>
        <v>18.100000000000001</v>
      </c>
      <c r="P82">
        <f t="shared" si="4"/>
        <v>130.30000000000001</v>
      </c>
      <c r="Q82" s="171">
        <v>11</v>
      </c>
      <c r="R82" s="170">
        <v>12</v>
      </c>
      <c r="S82" s="170">
        <v>11</v>
      </c>
      <c r="T82" s="170">
        <v>11</v>
      </c>
      <c r="U82" s="170">
        <v>11</v>
      </c>
      <c r="V82" s="170">
        <v>12</v>
      </c>
      <c r="W82" s="172">
        <v>11</v>
      </c>
      <c r="X82" s="171">
        <f>VLOOKUP(Q82,$AH$2:$AI$24,2)</f>
        <v>18.100000000000001</v>
      </c>
      <c r="Y82" s="170">
        <f>VLOOKUP(R82,$AH$2:$AI$24,2)</f>
        <v>19.899999999999999</v>
      </c>
      <c r="Z82" s="170">
        <f>VLOOKUP(S82,$AH$2:$AI$24,2)</f>
        <v>18.100000000000001</v>
      </c>
      <c r="AA82" s="170">
        <f>VLOOKUP(T82,$AH$2:$AI$24,2)</f>
        <v>18.100000000000001</v>
      </c>
      <c r="AB82" s="170">
        <f>VLOOKUP(U82,$AH$2:$AI$24,2)</f>
        <v>18.100000000000001</v>
      </c>
      <c r="AC82" s="170">
        <f>VLOOKUP(V82,$AH$2:$AI$24,2)</f>
        <v>19.899999999999999</v>
      </c>
      <c r="AD82" s="172">
        <f>VLOOKUP(W82,$AH$2:$AI$24,2)</f>
        <v>18.100000000000001</v>
      </c>
    </row>
    <row r="83" spans="1:30">
      <c r="A83">
        <f t="shared" si="3"/>
        <v>132.1</v>
      </c>
      <c r="B83" s="171">
        <v>11</v>
      </c>
      <c r="C83" s="170">
        <v>12</v>
      </c>
      <c r="D83" s="170">
        <v>12</v>
      </c>
      <c r="E83" s="170">
        <v>11</v>
      </c>
      <c r="F83" s="170">
        <v>11</v>
      </c>
      <c r="G83" s="170">
        <v>12</v>
      </c>
      <c r="H83" s="172">
        <v>11</v>
      </c>
      <c r="I83" s="170">
        <f>VLOOKUP(B83,$AH$2:$AI$24,2)</f>
        <v>18.100000000000001</v>
      </c>
      <c r="J83" s="170">
        <f>VLOOKUP(C83,$AH$2:$AI$24,2)</f>
        <v>19.899999999999999</v>
      </c>
      <c r="K83" s="170">
        <f>VLOOKUP(D83,$AH$2:$AI$24,2)</f>
        <v>19.899999999999999</v>
      </c>
      <c r="L83" s="170">
        <f>VLOOKUP(E83,$AH$2:$AI$24,2)</f>
        <v>18.100000000000001</v>
      </c>
      <c r="M83" s="170">
        <f>VLOOKUP(F83,$AH$2:$AI$24,2)</f>
        <v>18.100000000000001</v>
      </c>
      <c r="N83" s="170">
        <f>VLOOKUP(G83,$AH$2:$AI$24,2)</f>
        <v>19.899999999999999</v>
      </c>
      <c r="O83" s="172">
        <f>VLOOKUP(H83,$AH$2:$AI$24,2)</f>
        <v>18.100000000000001</v>
      </c>
      <c r="P83">
        <f t="shared" si="4"/>
        <v>132.1</v>
      </c>
      <c r="Q83" s="171">
        <v>11</v>
      </c>
      <c r="R83" s="170">
        <v>12</v>
      </c>
      <c r="S83" s="170">
        <v>12</v>
      </c>
      <c r="T83" s="170">
        <v>11</v>
      </c>
      <c r="U83" s="170">
        <v>11</v>
      </c>
      <c r="V83" s="170">
        <v>12</v>
      </c>
      <c r="W83" s="172">
        <v>11</v>
      </c>
      <c r="X83" s="171">
        <f>VLOOKUP(Q83,$AH$2:$AI$24,2)</f>
        <v>18.100000000000001</v>
      </c>
      <c r="Y83" s="170">
        <f>VLOOKUP(R83,$AH$2:$AI$24,2)</f>
        <v>19.899999999999999</v>
      </c>
      <c r="Z83" s="170">
        <f>VLOOKUP(S83,$AH$2:$AI$24,2)</f>
        <v>19.899999999999999</v>
      </c>
      <c r="AA83" s="170">
        <f>VLOOKUP(T83,$AH$2:$AI$24,2)</f>
        <v>18.100000000000001</v>
      </c>
      <c r="AB83" s="170">
        <f>VLOOKUP(U83,$AH$2:$AI$24,2)</f>
        <v>18.100000000000001</v>
      </c>
      <c r="AC83" s="170">
        <f>VLOOKUP(V83,$AH$2:$AI$24,2)</f>
        <v>19.899999999999999</v>
      </c>
      <c r="AD83" s="172">
        <f>VLOOKUP(W83,$AH$2:$AI$24,2)</f>
        <v>18.100000000000001</v>
      </c>
    </row>
    <row r="84" spans="1:30">
      <c r="A84">
        <f t="shared" si="3"/>
        <v>133.9</v>
      </c>
      <c r="B84" s="171">
        <v>11</v>
      </c>
      <c r="C84" s="170">
        <v>12</v>
      </c>
      <c r="D84" s="170">
        <v>12</v>
      </c>
      <c r="E84" s="170">
        <v>11</v>
      </c>
      <c r="F84" s="170">
        <v>12</v>
      </c>
      <c r="G84" s="170">
        <v>12</v>
      </c>
      <c r="H84" s="172">
        <v>11</v>
      </c>
      <c r="I84" s="170">
        <f>VLOOKUP(B84,$AH$2:$AI$24,2)</f>
        <v>18.100000000000001</v>
      </c>
      <c r="J84" s="170">
        <f>VLOOKUP(C84,$AH$2:$AI$24,2)</f>
        <v>19.899999999999999</v>
      </c>
      <c r="K84" s="170">
        <f>VLOOKUP(D84,$AH$2:$AI$24,2)</f>
        <v>19.899999999999999</v>
      </c>
      <c r="L84" s="170">
        <f>VLOOKUP(E84,$AH$2:$AI$24,2)</f>
        <v>18.100000000000001</v>
      </c>
      <c r="M84" s="170">
        <f>VLOOKUP(F84,$AH$2:$AI$24,2)</f>
        <v>19.899999999999999</v>
      </c>
      <c r="N84" s="170">
        <f>VLOOKUP(G84,$AH$2:$AI$24,2)</f>
        <v>19.899999999999999</v>
      </c>
      <c r="O84" s="172">
        <f>VLOOKUP(H84,$AH$2:$AI$24,2)</f>
        <v>18.100000000000001</v>
      </c>
      <c r="P84">
        <f t="shared" si="4"/>
        <v>133.9</v>
      </c>
      <c r="Q84" s="171">
        <v>11</v>
      </c>
      <c r="R84" s="170">
        <v>12</v>
      </c>
      <c r="S84" s="170">
        <v>12</v>
      </c>
      <c r="T84" s="170">
        <v>11</v>
      </c>
      <c r="U84" s="170">
        <v>12</v>
      </c>
      <c r="V84" s="170">
        <v>12</v>
      </c>
      <c r="W84" s="172">
        <v>11</v>
      </c>
      <c r="X84" s="171">
        <f>VLOOKUP(Q84,$AH$2:$AI$24,2)</f>
        <v>18.100000000000001</v>
      </c>
      <c r="Y84" s="170">
        <f>VLOOKUP(R84,$AH$2:$AI$24,2)</f>
        <v>19.899999999999999</v>
      </c>
      <c r="Z84" s="170">
        <f>VLOOKUP(S84,$AH$2:$AI$24,2)</f>
        <v>19.899999999999999</v>
      </c>
      <c r="AA84" s="170">
        <f>VLOOKUP(T84,$AH$2:$AI$24,2)</f>
        <v>18.100000000000001</v>
      </c>
      <c r="AB84" s="170">
        <f>VLOOKUP(U84,$AH$2:$AI$24,2)</f>
        <v>19.899999999999999</v>
      </c>
      <c r="AC84" s="170">
        <f>VLOOKUP(V84,$AH$2:$AI$24,2)</f>
        <v>19.899999999999999</v>
      </c>
      <c r="AD84" s="172">
        <f>VLOOKUP(W84,$AH$2:$AI$24,2)</f>
        <v>18.100000000000001</v>
      </c>
    </row>
    <row r="85" spans="1:30">
      <c r="A85">
        <f t="shared" si="3"/>
        <v>135.69999999999999</v>
      </c>
      <c r="B85" s="171">
        <v>11</v>
      </c>
      <c r="C85" s="170">
        <v>12</v>
      </c>
      <c r="D85" s="170">
        <v>12</v>
      </c>
      <c r="E85" s="170">
        <v>12</v>
      </c>
      <c r="F85" s="170">
        <v>12</v>
      </c>
      <c r="G85" s="170">
        <v>12</v>
      </c>
      <c r="H85" s="172">
        <v>11</v>
      </c>
      <c r="I85" s="170">
        <f>VLOOKUP(B85,$AH$2:$AI$24,2)</f>
        <v>18.100000000000001</v>
      </c>
      <c r="J85" s="170">
        <f>VLOOKUP(C85,$AH$2:$AI$24,2)</f>
        <v>19.899999999999999</v>
      </c>
      <c r="K85" s="170">
        <f>VLOOKUP(D85,$AH$2:$AI$24,2)</f>
        <v>19.899999999999999</v>
      </c>
      <c r="L85" s="170">
        <f>VLOOKUP(E85,$AH$2:$AI$24,2)</f>
        <v>19.899999999999999</v>
      </c>
      <c r="M85" s="170">
        <f>VLOOKUP(F85,$AH$2:$AI$24,2)</f>
        <v>19.899999999999999</v>
      </c>
      <c r="N85" s="170">
        <f>VLOOKUP(G85,$AH$2:$AI$24,2)</f>
        <v>19.899999999999999</v>
      </c>
      <c r="O85" s="172">
        <f>VLOOKUP(H85,$AH$2:$AI$24,2)</f>
        <v>18.100000000000001</v>
      </c>
      <c r="P85">
        <f t="shared" si="4"/>
        <v>135.69999999999999</v>
      </c>
      <c r="Q85" s="171">
        <v>11</v>
      </c>
      <c r="R85" s="170">
        <v>12</v>
      </c>
      <c r="S85" s="170">
        <v>12</v>
      </c>
      <c r="T85" s="170">
        <v>12</v>
      </c>
      <c r="U85" s="170">
        <v>12</v>
      </c>
      <c r="V85" s="170">
        <v>12</v>
      </c>
      <c r="W85" s="172">
        <v>11</v>
      </c>
      <c r="X85" s="171">
        <f>VLOOKUP(Q85,$AH$2:$AI$24,2)</f>
        <v>18.100000000000001</v>
      </c>
      <c r="Y85" s="170">
        <f>VLOOKUP(R85,$AH$2:$AI$24,2)</f>
        <v>19.899999999999999</v>
      </c>
      <c r="Z85" s="170">
        <f>VLOOKUP(S85,$AH$2:$AI$24,2)</f>
        <v>19.899999999999999</v>
      </c>
      <c r="AA85" s="170">
        <f>VLOOKUP(T85,$AH$2:$AI$24,2)</f>
        <v>19.899999999999999</v>
      </c>
      <c r="AB85" s="170">
        <f>VLOOKUP(U85,$AH$2:$AI$24,2)</f>
        <v>19.899999999999999</v>
      </c>
      <c r="AC85" s="170">
        <f>VLOOKUP(V85,$AH$2:$AI$24,2)</f>
        <v>19.899999999999999</v>
      </c>
      <c r="AD85" s="172">
        <f>VLOOKUP(W85,$AH$2:$AI$24,2)</f>
        <v>18.100000000000001</v>
      </c>
    </row>
    <row r="86" spans="1:30">
      <c r="A86">
        <f t="shared" si="3"/>
        <v>137.5</v>
      </c>
      <c r="B86" s="171">
        <v>11</v>
      </c>
      <c r="C86" s="170">
        <v>12</v>
      </c>
      <c r="D86" s="170">
        <v>12</v>
      </c>
      <c r="E86" s="170">
        <v>12</v>
      </c>
      <c r="F86" s="170">
        <v>12</v>
      </c>
      <c r="G86" s="170">
        <v>12</v>
      </c>
      <c r="H86" s="172">
        <v>12</v>
      </c>
      <c r="I86" s="170">
        <f>VLOOKUP(B86,$AH$2:$AI$24,2)</f>
        <v>18.100000000000001</v>
      </c>
      <c r="J86" s="170">
        <f>VLOOKUP(C86,$AH$2:$AI$24,2)</f>
        <v>19.899999999999999</v>
      </c>
      <c r="K86" s="170">
        <f>VLOOKUP(D86,$AH$2:$AI$24,2)</f>
        <v>19.899999999999999</v>
      </c>
      <c r="L86" s="170">
        <f>VLOOKUP(E86,$AH$2:$AI$24,2)</f>
        <v>19.899999999999999</v>
      </c>
      <c r="M86" s="170">
        <f>VLOOKUP(F86,$AH$2:$AI$24,2)</f>
        <v>19.899999999999999</v>
      </c>
      <c r="N86" s="170">
        <f>VLOOKUP(G86,$AH$2:$AI$24,2)</f>
        <v>19.899999999999999</v>
      </c>
      <c r="O86" s="172">
        <f>VLOOKUP(H86,$AH$2:$AI$24,2)</f>
        <v>19.899999999999999</v>
      </c>
      <c r="P86">
        <f t="shared" si="4"/>
        <v>137.5</v>
      </c>
      <c r="Q86" s="171">
        <v>11</v>
      </c>
      <c r="R86" s="170">
        <v>12</v>
      </c>
      <c r="S86" s="170">
        <v>12</v>
      </c>
      <c r="T86" s="170">
        <v>12</v>
      </c>
      <c r="U86" s="170">
        <v>12</v>
      </c>
      <c r="V86" s="170">
        <v>12</v>
      </c>
      <c r="W86" s="172">
        <v>12</v>
      </c>
      <c r="X86" s="171">
        <f>VLOOKUP(Q86,$AH$2:$AI$24,2)</f>
        <v>18.100000000000001</v>
      </c>
      <c r="Y86" s="170">
        <f>VLOOKUP(R86,$AH$2:$AI$24,2)</f>
        <v>19.899999999999999</v>
      </c>
      <c r="Z86" s="170">
        <f>VLOOKUP(S86,$AH$2:$AI$24,2)</f>
        <v>19.899999999999999</v>
      </c>
      <c r="AA86" s="170">
        <f>VLOOKUP(T86,$AH$2:$AI$24,2)</f>
        <v>19.899999999999999</v>
      </c>
      <c r="AB86" s="170">
        <f>VLOOKUP(U86,$AH$2:$AI$24,2)</f>
        <v>19.899999999999999</v>
      </c>
      <c r="AC86" s="170">
        <f>VLOOKUP(V86,$AH$2:$AI$24,2)</f>
        <v>19.899999999999999</v>
      </c>
      <c r="AD86" s="172">
        <f>VLOOKUP(W86,$AH$2:$AI$24,2)</f>
        <v>19.899999999999999</v>
      </c>
    </row>
    <row r="87" spans="1:30">
      <c r="A87">
        <f t="shared" si="3"/>
        <v>139.30000000000001</v>
      </c>
      <c r="B87" s="171">
        <v>12</v>
      </c>
      <c r="C87" s="170">
        <v>12</v>
      </c>
      <c r="D87" s="170">
        <v>12</v>
      </c>
      <c r="E87" s="170">
        <v>12</v>
      </c>
      <c r="F87" s="170">
        <v>12</v>
      </c>
      <c r="G87" s="170">
        <v>12</v>
      </c>
      <c r="H87" s="172">
        <v>12</v>
      </c>
      <c r="I87" s="170">
        <f>VLOOKUP(B87,$AH$2:$AI$24,2)</f>
        <v>19.899999999999999</v>
      </c>
      <c r="J87" s="170">
        <f>VLOOKUP(C87,$AH$2:$AI$24,2)</f>
        <v>19.899999999999999</v>
      </c>
      <c r="K87" s="170">
        <f>VLOOKUP(D87,$AH$2:$AI$24,2)</f>
        <v>19.899999999999999</v>
      </c>
      <c r="L87" s="170">
        <f>VLOOKUP(E87,$AH$2:$AI$24,2)</f>
        <v>19.899999999999999</v>
      </c>
      <c r="M87" s="170">
        <f>VLOOKUP(F87,$AH$2:$AI$24,2)</f>
        <v>19.899999999999999</v>
      </c>
      <c r="N87" s="170">
        <f>VLOOKUP(G87,$AH$2:$AI$24,2)</f>
        <v>19.899999999999999</v>
      </c>
      <c r="O87" s="172">
        <f>VLOOKUP(H87,$AH$2:$AI$24,2)</f>
        <v>19.899999999999999</v>
      </c>
      <c r="P87">
        <f t="shared" si="4"/>
        <v>139.30000000000001</v>
      </c>
      <c r="Q87" s="171">
        <v>12</v>
      </c>
      <c r="R87" s="170">
        <v>12</v>
      </c>
      <c r="S87" s="170">
        <v>12</v>
      </c>
      <c r="T87" s="170">
        <v>12</v>
      </c>
      <c r="U87" s="170">
        <v>12</v>
      </c>
      <c r="V87" s="170">
        <v>12</v>
      </c>
      <c r="W87" s="172">
        <v>12</v>
      </c>
      <c r="X87" s="171">
        <f>VLOOKUP(Q87,$AH$2:$AI$24,2)</f>
        <v>19.899999999999999</v>
      </c>
      <c r="Y87" s="170">
        <f>VLOOKUP(R87,$AH$2:$AI$24,2)</f>
        <v>19.899999999999999</v>
      </c>
      <c r="Z87" s="170">
        <f>VLOOKUP(S87,$AH$2:$AI$24,2)</f>
        <v>19.899999999999999</v>
      </c>
      <c r="AA87" s="170">
        <f>VLOOKUP(T87,$AH$2:$AI$24,2)</f>
        <v>19.899999999999999</v>
      </c>
      <c r="AB87" s="170">
        <f>VLOOKUP(U87,$AH$2:$AI$24,2)</f>
        <v>19.899999999999999</v>
      </c>
      <c r="AC87" s="170">
        <f>VLOOKUP(V87,$AH$2:$AI$24,2)</f>
        <v>19.899999999999999</v>
      </c>
      <c r="AD87" s="172">
        <f>VLOOKUP(W87,$AH$2:$AI$24,2)</f>
        <v>19.899999999999999</v>
      </c>
    </row>
    <row r="88" spans="1:30">
      <c r="A88">
        <f t="shared" si="3"/>
        <v>141</v>
      </c>
      <c r="B88" s="171">
        <v>12</v>
      </c>
      <c r="C88" s="170">
        <v>13</v>
      </c>
      <c r="D88" s="170">
        <v>12</v>
      </c>
      <c r="E88" s="170">
        <v>12</v>
      </c>
      <c r="F88" s="170">
        <v>12</v>
      </c>
      <c r="G88" s="170">
        <v>12</v>
      </c>
      <c r="H88" s="172">
        <v>12</v>
      </c>
      <c r="I88" s="170">
        <f>VLOOKUP(B88,$AH$2:$AI$24,2)</f>
        <v>19.899999999999999</v>
      </c>
      <c r="J88" s="170">
        <f>VLOOKUP(C88,$AH$2:$AI$24,2)</f>
        <v>21.6</v>
      </c>
      <c r="K88" s="170">
        <f>VLOOKUP(D88,$AH$2:$AI$24,2)</f>
        <v>19.899999999999999</v>
      </c>
      <c r="L88" s="170">
        <f>VLOOKUP(E88,$AH$2:$AI$24,2)</f>
        <v>19.899999999999999</v>
      </c>
      <c r="M88" s="170">
        <f>VLOOKUP(F88,$AH$2:$AI$24,2)</f>
        <v>19.899999999999999</v>
      </c>
      <c r="N88" s="170">
        <f>VLOOKUP(G88,$AH$2:$AI$24,2)</f>
        <v>19.899999999999999</v>
      </c>
      <c r="O88" s="172">
        <f>VLOOKUP(H88,$AH$2:$AI$24,2)</f>
        <v>19.899999999999999</v>
      </c>
      <c r="P88">
        <f t="shared" si="4"/>
        <v>141</v>
      </c>
      <c r="Q88" s="171">
        <v>12</v>
      </c>
      <c r="R88" s="170">
        <v>13</v>
      </c>
      <c r="S88" s="170">
        <v>12</v>
      </c>
      <c r="T88" s="170">
        <v>12</v>
      </c>
      <c r="U88" s="170">
        <v>12</v>
      </c>
      <c r="V88" s="170">
        <v>12</v>
      </c>
      <c r="W88" s="172">
        <v>12</v>
      </c>
      <c r="X88" s="171">
        <f>VLOOKUP(Q88,$AH$2:$AI$24,2)</f>
        <v>19.899999999999999</v>
      </c>
      <c r="Y88" s="170">
        <f>VLOOKUP(R88,$AH$2:$AI$24,2)</f>
        <v>21.6</v>
      </c>
      <c r="Z88" s="170">
        <f>VLOOKUP(S88,$AH$2:$AI$24,2)</f>
        <v>19.899999999999999</v>
      </c>
      <c r="AA88" s="170">
        <f>VLOOKUP(T88,$AH$2:$AI$24,2)</f>
        <v>19.899999999999999</v>
      </c>
      <c r="AB88" s="170">
        <f>VLOOKUP(U88,$AH$2:$AI$24,2)</f>
        <v>19.899999999999999</v>
      </c>
      <c r="AC88" s="170">
        <f>VLOOKUP(V88,$AH$2:$AI$24,2)</f>
        <v>19.899999999999999</v>
      </c>
      <c r="AD88" s="172">
        <f>VLOOKUP(W88,$AH$2:$AI$24,2)</f>
        <v>19.899999999999999</v>
      </c>
    </row>
    <row r="89" spans="1:30">
      <c r="A89">
        <f t="shared" si="3"/>
        <v>142.69999999999999</v>
      </c>
      <c r="B89" s="171">
        <v>12</v>
      </c>
      <c r="C89" s="170">
        <v>13</v>
      </c>
      <c r="D89" s="170">
        <v>12</v>
      </c>
      <c r="E89" s="170">
        <v>12</v>
      </c>
      <c r="F89" s="170">
        <v>12</v>
      </c>
      <c r="G89" s="170">
        <v>13</v>
      </c>
      <c r="H89" s="172">
        <v>12</v>
      </c>
      <c r="I89" s="170">
        <f>VLOOKUP(B89,$AH$2:$AI$24,2)</f>
        <v>19.899999999999999</v>
      </c>
      <c r="J89" s="170">
        <f>VLOOKUP(C89,$AH$2:$AI$24,2)</f>
        <v>21.6</v>
      </c>
      <c r="K89" s="170">
        <f>VLOOKUP(D89,$AH$2:$AI$24,2)</f>
        <v>19.899999999999999</v>
      </c>
      <c r="L89" s="170">
        <f>VLOOKUP(E89,$AH$2:$AI$24,2)</f>
        <v>19.899999999999999</v>
      </c>
      <c r="M89" s="170">
        <f>VLOOKUP(F89,$AH$2:$AI$24,2)</f>
        <v>19.899999999999999</v>
      </c>
      <c r="N89" s="170">
        <f>VLOOKUP(G89,$AH$2:$AI$24,2)</f>
        <v>21.6</v>
      </c>
      <c r="O89" s="172">
        <f>VLOOKUP(H89,$AH$2:$AI$24,2)</f>
        <v>19.899999999999999</v>
      </c>
      <c r="P89">
        <f t="shared" si="4"/>
        <v>142.69999999999999</v>
      </c>
      <c r="Q89" s="171">
        <v>12</v>
      </c>
      <c r="R89" s="170">
        <v>13</v>
      </c>
      <c r="S89" s="170">
        <v>12</v>
      </c>
      <c r="T89" s="170">
        <v>12</v>
      </c>
      <c r="U89" s="170">
        <v>12</v>
      </c>
      <c r="V89" s="170">
        <v>13</v>
      </c>
      <c r="W89" s="172">
        <v>12</v>
      </c>
      <c r="X89" s="171">
        <f>VLOOKUP(Q89,$AH$2:$AI$24,2)</f>
        <v>19.899999999999999</v>
      </c>
      <c r="Y89" s="170">
        <f>VLOOKUP(R89,$AH$2:$AI$24,2)</f>
        <v>21.6</v>
      </c>
      <c r="Z89" s="170">
        <f>VLOOKUP(S89,$AH$2:$AI$24,2)</f>
        <v>19.899999999999999</v>
      </c>
      <c r="AA89" s="170">
        <f>VLOOKUP(T89,$AH$2:$AI$24,2)</f>
        <v>19.899999999999999</v>
      </c>
      <c r="AB89" s="170">
        <f>VLOOKUP(U89,$AH$2:$AI$24,2)</f>
        <v>19.899999999999999</v>
      </c>
      <c r="AC89" s="170">
        <f>VLOOKUP(V89,$AH$2:$AI$24,2)</f>
        <v>21.6</v>
      </c>
      <c r="AD89" s="172">
        <f>VLOOKUP(W89,$AH$2:$AI$24,2)</f>
        <v>19.899999999999999</v>
      </c>
    </row>
    <row r="90" spans="1:30">
      <c r="A90">
        <f t="shared" si="3"/>
        <v>144.4</v>
      </c>
      <c r="B90" s="171">
        <v>12</v>
      </c>
      <c r="C90" s="170">
        <v>13</v>
      </c>
      <c r="D90" s="170">
        <v>13</v>
      </c>
      <c r="E90" s="170">
        <v>12</v>
      </c>
      <c r="F90" s="170">
        <v>12</v>
      </c>
      <c r="G90" s="170">
        <v>13</v>
      </c>
      <c r="H90" s="172">
        <v>12</v>
      </c>
      <c r="I90" s="170">
        <f>VLOOKUP(B90,$AH$2:$AI$24,2)</f>
        <v>19.899999999999999</v>
      </c>
      <c r="J90" s="170">
        <f>VLOOKUP(C90,$AH$2:$AI$24,2)</f>
        <v>21.6</v>
      </c>
      <c r="K90" s="170">
        <f>VLOOKUP(D90,$AH$2:$AI$24,2)</f>
        <v>21.6</v>
      </c>
      <c r="L90" s="170">
        <f>VLOOKUP(E90,$AH$2:$AI$24,2)</f>
        <v>19.899999999999999</v>
      </c>
      <c r="M90" s="170">
        <f>VLOOKUP(F90,$AH$2:$AI$24,2)</f>
        <v>19.899999999999999</v>
      </c>
      <c r="N90" s="170">
        <f>VLOOKUP(G90,$AH$2:$AI$24,2)</f>
        <v>21.6</v>
      </c>
      <c r="O90" s="172">
        <f>VLOOKUP(H90,$AH$2:$AI$24,2)</f>
        <v>19.899999999999999</v>
      </c>
      <c r="P90">
        <f t="shared" si="4"/>
        <v>144.4</v>
      </c>
      <c r="Q90" s="171">
        <v>12</v>
      </c>
      <c r="R90" s="170">
        <v>13</v>
      </c>
      <c r="S90" s="170">
        <v>13</v>
      </c>
      <c r="T90" s="170">
        <v>12</v>
      </c>
      <c r="U90" s="170">
        <v>12</v>
      </c>
      <c r="V90" s="170">
        <v>13</v>
      </c>
      <c r="W90" s="172">
        <v>12</v>
      </c>
      <c r="X90" s="171">
        <f>VLOOKUP(Q90,$AH$2:$AI$24,2)</f>
        <v>19.899999999999999</v>
      </c>
      <c r="Y90" s="170">
        <f>VLOOKUP(R90,$AH$2:$AI$24,2)</f>
        <v>21.6</v>
      </c>
      <c r="Z90" s="170">
        <f>VLOOKUP(S90,$AH$2:$AI$24,2)</f>
        <v>21.6</v>
      </c>
      <c r="AA90" s="170">
        <f>VLOOKUP(T90,$AH$2:$AI$24,2)</f>
        <v>19.899999999999999</v>
      </c>
      <c r="AB90" s="170">
        <f>VLOOKUP(U90,$AH$2:$AI$24,2)</f>
        <v>19.899999999999999</v>
      </c>
      <c r="AC90" s="170">
        <f>VLOOKUP(V90,$AH$2:$AI$24,2)</f>
        <v>21.6</v>
      </c>
      <c r="AD90" s="172">
        <f>VLOOKUP(W90,$AH$2:$AI$24,2)</f>
        <v>19.899999999999999</v>
      </c>
    </row>
    <row r="91" spans="1:30">
      <c r="A91">
        <f t="shared" si="3"/>
        <v>146.1</v>
      </c>
      <c r="B91" s="171">
        <v>12</v>
      </c>
      <c r="C91" s="170">
        <v>13</v>
      </c>
      <c r="D91" s="170">
        <v>13</v>
      </c>
      <c r="E91" s="170">
        <v>12</v>
      </c>
      <c r="F91" s="170">
        <v>13</v>
      </c>
      <c r="G91" s="170">
        <v>13</v>
      </c>
      <c r="H91" s="172">
        <v>12</v>
      </c>
      <c r="I91" s="170">
        <f>VLOOKUP(B91,$AH$2:$AI$24,2)</f>
        <v>19.899999999999999</v>
      </c>
      <c r="J91" s="170">
        <f>VLOOKUP(C91,$AH$2:$AI$24,2)</f>
        <v>21.6</v>
      </c>
      <c r="K91" s="170">
        <f>VLOOKUP(D91,$AH$2:$AI$24,2)</f>
        <v>21.6</v>
      </c>
      <c r="L91" s="170">
        <f>VLOOKUP(E91,$AH$2:$AI$24,2)</f>
        <v>19.899999999999999</v>
      </c>
      <c r="M91" s="170">
        <f>VLOOKUP(F91,$AH$2:$AI$24,2)</f>
        <v>21.6</v>
      </c>
      <c r="N91" s="170">
        <f>VLOOKUP(G91,$AH$2:$AI$24,2)</f>
        <v>21.6</v>
      </c>
      <c r="O91" s="172">
        <f>VLOOKUP(H91,$AH$2:$AI$24,2)</f>
        <v>19.899999999999999</v>
      </c>
      <c r="P91">
        <f t="shared" si="4"/>
        <v>146.1</v>
      </c>
      <c r="Q91" s="171">
        <v>12</v>
      </c>
      <c r="R91" s="170">
        <v>13</v>
      </c>
      <c r="S91" s="170">
        <v>13</v>
      </c>
      <c r="T91" s="170">
        <v>12</v>
      </c>
      <c r="U91" s="170">
        <v>13</v>
      </c>
      <c r="V91" s="170">
        <v>13</v>
      </c>
      <c r="W91" s="172">
        <v>12</v>
      </c>
      <c r="X91" s="171">
        <f>VLOOKUP(Q91,$AH$2:$AI$24,2)</f>
        <v>19.899999999999999</v>
      </c>
      <c r="Y91" s="170">
        <f>VLOOKUP(R91,$AH$2:$AI$24,2)</f>
        <v>21.6</v>
      </c>
      <c r="Z91" s="170">
        <f>VLOOKUP(S91,$AH$2:$AI$24,2)</f>
        <v>21.6</v>
      </c>
      <c r="AA91" s="170">
        <f>VLOOKUP(T91,$AH$2:$AI$24,2)</f>
        <v>19.899999999999999</v>
      </c>
      <c r="AB91" s="170">
        <f>VLOOKUP(U91,$AH$2:$AI$24,2)</f>
        <v>21.6</v>
      </c>
      <c r="AC91" s="170">
        <f>VLOOKUP(V91,$AH$2:$AI$24,2)</f>
        <v>21.6</v>
      </c>
      <c r="AD91" s="172">
        <f>VLOOKUP(W91,$AH$2:$AI$24,2)</f>
        <v>19.899999999999999</v>
      </c>
    </row>
    <row r="92" spans="1:30">
      <c r="A92">
        <f t="shared" si="3"/>
        <v>147.80000000000001</v>
      </c>
      <c r="B92" s="171">
        <v>12</v>
      </c>
      <c r="C92" s="170">
        <v>13</v>
      </c>
      <c r="D92" s="170">
        <v>13</v>
      </c>
      <c r="E92" s="170">
        <v>13</v>
      </c>
      <c r="F92" s="170">
        <v>13</v>
      </c>
      <c r="G92" s="170">
        <v>13</v>
      </c>
      <c r="H92" s="172">
        <v>12</v>
      </c>
      <c r="I92" s="170">
        <f>VLOOKUP(B92,$AH$2:$AI$24,2)</f>
        <v>19.899999999999999</v>
      </c>
      <c r="J92" s="170">
        <f>VLOOKUP(C92,$AH$2:$AI$24,2)</f>
        <v>21.6</v>
      </c>
      <c r="K92" s="170">
        <f>VLOOKUP(D92,$AH$2:$AI$24,2)</f>
        <v>21.6</v>
      </c>
      <c r="L92" s="170">
        <f>VLOOKUP(E92,$AH$2:$AI$24,2)</f>
        <v>21.6</v>
      </c>
      <c r="M92" s="170">
        <f>VLOOKUP(F92,$AH$2:$AI$24,2)</f>
        <v>21.6</v>
      </c>
      <c r="N92" s="170">
        <f>VLOOKUP(G92,$AH$2:$AI$24,2)</f>
        <v>21.6</v>
      </c>
      <c r="O92" s="172">
        <f>VLOOKUP(H92,$AH$2:$AI$24,2)</f>
        <v>19.899999999999999</v>
      </c>
      <c r="P92">
        <f t="shared" si="4"/>
        <v>147.80000000000001</v>
      </c>
      <c r="Q92" s="171">
        <v>12</v>
      </c>
      <c r="R92" s="170">
        <v>13</v>
      </c>
      <c r="S92" s="170">
        <v>13</v>
      </c>
      <c r="T92" s="170">
        <v>13</v>
      </c>
      <c r="U92" s="170">
        <v>13</v>
      </c>
      <c r="V92" s="170">
        <v>13</v>
      </c>
      <c r="W92" s="172">
        <v>12</v>
      </c>
      <c r="X92" s="171">
        <f>VLOOKUP(Q92,$AH$2:$AI$24,2)</f>
        <v>19.899999999999999</v>
      </c>
      <c r="Y92" s="170">
        <f>VLOOKUP(R92,$AH$2:$AI$24,2)</f>
        <v>21.6</v>
      </c>
      <c r="Z92" s="170">
        <f>VLOOKUP(S92,$AH$2:$AI$24,2)</f>
        <v>21.6</v>
      </c>
      <c r="AA92" s="170">
        <f>VLOOKUP(T92,$AH$2:$AI$24,2)</f>
        <v>21.6</v>
      </c>
      <c r="AB92" s="170">
        <f>VLOOKUP(U92,$AH$2:$AI$24,2)</f>
        <v>21.6</v>
      </c>
      <c r="AC92" s="170">
        <f>VLOOKUP(V92,$AH$2:$AI$24,2)</f>
        <v>21.6</v>
      </c>
      <c r="AD92" s="172">
        <f>VLOOKUP(W92,$AH$2:$AI$24,2)</f>
        <v>19.899999999999999</v>
      </c>
    </row>
    <row r="93" spans="1:30">
      <c r="A93">
        <f t="shared" si="3"/>
        <v>149.5</v>
      </c>
      <c r="B93" s="171">
        <v>12</v>
      </c>
      <c r="C93" s="170">
        <v>13</v>
      </c>
      <c r="D93" s="170">
        <v>13</v>
      </c>
      <c r="E93" s="170">
        <v>13</v>
      </c>
      <c r="F93" s="170">
        <v>13</v>
      </c>
      <c r="G93" s="170">
        <v>13</v>
      </c>
      <c r="H93" s="172">
        <v>13</v>
      </c>
      <c r="I93" s="170">
        <f>VLOOKUP(B93,$AH$2:$AI$24,2)</f>
        <v>19.899999999999999</v>
      </c>
      <c r="J93" s="170">
        <f>VLOOKUP(C93,$AH$2:$AI$24,2)</f>
        <v>21.6</v>
      </c>
      <c r="K93" s="170">
        <f>VLOOKUP(D93,$AH$2:$AI$24,2)</f>
        <v>21.6</v>
      </c>
      <c r="L93" s="170">
        <f>VLOOKUP(E93,$AH$2:$AI$24,2)</f>
        <v>21.6</v>
      </c>
      <c r="M93" s="170">
        <f>VLOOKUP(F93,$AH$2:$AI$24,2)</f>
        <v>21.6</v>
      </c>
      <c r="N93" s="170">
        <f>VLOOKUP(G93,$AH$2:$AI$24,2)</f>
        <v>21.6</v>
      </c>
      <c r="O93" s="172">
        <f>VLOOKUP(H93,$AH$2:$AI$24,2)</f>
        <v>21.6</v>
      </c>
      <c r="P93">
        <f t="shared" si="4"/>
        <v>149.5</v>
      </c>
      <c r="Q93" s="171">
        <v>12</v>
      </c>
      <c r="R93" s="170">
        <v>13</v>
      </c>
      <c r="S93" s="170">
        <v>13</v>
      </c>
      <c r="T93" s="170">
        <v>13</v>
      </c>
      <c r="U93" s="170">
        <v>13</v>
      </c>
      <c r="V93" s="170">
        <v>13</v>
      </c>
      <c r="W93" s="172">
        <v>13</v>
      </c>
      <c r="X93" s="171">
        <f>VLOOKUP(Q93,$AH$2:$AI$24,2)</f>
        <v>19.899999999999999</v>
      </c>
      <c r="Y93" s="170">
        <f>VLOOKUP(R93,$AH$2:$AI$24,2)</f>
        <v>21.6</v>
      </c>
      <c r="Z93" s="170">
        <f>VLOOKUP(S93,$AH$2:$AI$24,2)</f>
        <v>21.6</v>
      </c>
      <c r="AA93" s="170">
        <f>VLOOKUP(T93,$AH$2:$AI$24,2)</f>
        <v>21.6</v>
      </c>
      <c r="AB93" s="170">
        <f>VLOOKUP(U93,$AH$2:$AI$24,2)</f>
        <v>21.6</v>
      </c>
      <c r="AC93" s="170">
        <f>VLOOKUP(V93,$AH$2:$AI$24,2)</f>
        <v>21.6</v>
      </c>
      <c r="AD93" s="172">
        <f>VLOOKUP(W93,$AH$2:$AI$24,2)</f>
        <v>21.6</v>
      </c>
    </row>
    <row r="94" spans="1:30">
      <c r="A94">
        <f t="shared" si="3"/>
        <v>151.19999999999999</v>
      </c>
      <c r="B94" s="171">
        <v>13</v>
      </c>
      <c r="C94" s="170">
        <v>13</v>
      </c>
      <c r="D94" s="170">
        <v>13</v>
      </c>
      <c r="E94" s="170">
        <v>13</v>
      </c>
      <c r="F94" s="170">
        <v>13</v>
      </c>
      <c r="G94" s="170">
        <v>13</v>
      </c>
      <c r="H94" s="172">
        <v>13</v>
      </c>
      <c r="I94" s="170">
        <f>VLOOKUP(B94,$AH$2:$AI$24,2)</f>
        <v>21.6</v>
      </c>
      <c r="J94" s="170">
        <f>VLOOKUP(C94,$AH$2:$AI$24,2)</f>
        <v>21.6</v>
      </c>
      <c r="K94" s="170">
        <f>VLOOKUP(D94,$AH$2:$AI$24,2)</f>
        <v>21.6</v>
      </c>
      <c r="L94" s="170">
        <f>VLOOKUP(E94,$AH$2:$AI$24,2)</f>
        <v>21.6</v>
      </c>
      <c r="M94" s="170">
        <f>VLOOKUP(F94,$AH$2:$AI$24,2)</f>
        <v>21.6</v>
      </c>
      <c r="N94" s="170">
        <f>VLOOKUP(G94,$AH$2:$AI$24,2)</f>
        <v>21.6</v>
      </c>
      <c r="O94" s="172">
        <f>VLOOKUP(H94,$AH$2:$AI$24,2)</f>
        <v>21.6</v>
      </c>
      <c r="P94">
        <f t="shared" si="4"/>
        <v>151.19999999999999</v>
      </c>
      <c r="Q94" s="171">
        <v>13</v>
      </c>
      <c r="R94" s="170">
        <v>13</v>
      </c>
      <c r="S94" s="170">
        <v>13</v>
      </c>
      <c r="T94" s="170">
        <v>13</v>
      </c>
      <c r="U94" s="170">
        <v>13</v>
      </c>
      <c r="V94" s="170">
        <v>13</v>
      </c>
      <c r="W94" s="172">
        <v>13</v>
      </c>
      <c r="X94" s="171">
        <f>VLOOKUP(Q94,$AH$2:$AI$24,2)</f>
        <v>21.6</v>
      </c>
      <c r="Y94" s="170">
        <f>VLOOKUP(R94,$AH$2:$AI$24,2)</f>
        <v>21.6</v>
      </c>
      <c r="Z94" s="170">
        <f>VLOOKUP(S94,$AH$2:$AI$24,2)</f>
        <v>21.6</v>
      </c>
      <c r="AA94" s="170">
        <f>VLOOKUP(T94,$AH$2:$AI$24,2)</f>
        <v>21.6</v>
      </c>
      <c r="AB94" s="170">
        <f>VLOOKUP(U94,$AH$2:$AI$24,2)</f>
        <v>21.6</v>
      </c>
      <c r="AC94" s="170">
        <f>VLOOKUP(V94,$AH$2:$AI$24,2)</f>
        <v>21.6</v>
      </c>
      <c r="AD94" s="172">
        <f>VLOOKUP(W94,$AH$2:$AI$24,2)</f>
        <v>21.6</v>
      </c>
    </row>
    <row r="95" spans="1:30">
      <c r="A95">
        <f t="shared" si="3"/>
        <v>152.89999999999998</v>
      </c>
      <c r="B95" s="171">
        <v>13</v>
      </c>
      <c r="C95" s="170">
        <v>14</v>
      </c>
      <c r="D95" s="170">
        <v>13</v>
      </c>
      <c r="E95" s="170">
        <v>13</v>
      </c>
      <c r="F95" s="170">
        <v>13</v>
      </c>
      <c r="G95" s="170">
        <v>13</v>
      </c>
      <c r="H95" s="172">
        <v>13</v>
      </c>
      <c r="I95" s="170">
        <f>VLOOKUP(B95,$AH$2:$AI$24,2)</f>
        <v>21.6</v>
      </c>
      <c r="J95" s="170">
        <f>VLOOKUP(C95,$AH$2:$AI$24,2)</f>
        <v>23.3</v>
      </c>
      <c r="K95" s="170">
        <f>VLOOKUP(D95,$AH$2:$AI$24,2)</f>
        <v>21.6</v>
      </c>
      <c r="L95" s="170">
        <f>VLOOKUP(E95,$AH$2:$AI$24,2)</f>
        <v>21.6</v>
      </c>
      <c r="M95" s="170">
        <f>VLOOKUP(F95,$AH$2:$AI$24,2)</f>
        <v>21.6</v>
      </c>
      <c r="N95" s="170">
        <f>VLOOKUP(G95,$AH$2:$AI$24,2)</f>
        <v>21.6</v>
      </c>
      <c r="O95" s="172">
        <f>VLOOKUP(H95,$AH$2:$AI$24,2)</f>
        <v>21.6</v>
      </c>
      <c r="P95">
        <f t="shared" si="4"/>
        <v>152.89999999999998</v>
      </c>
      <c r="Q95" s="171">
        <v>13</v>
      </c>
      <c r="R95" s="170">
        <v>14</v>
      </c>
      <c r="S95" s="170">
        <v>13</v>
      </c>
      <c r="T95" s="170">
        <v>13</v>
      </c>
      <c r="U95" s="170">
        <v>13</v>
      </c>
      <c r="V95" s="170">
        <v>13</v>
      </c>
      <c r="W95" s="172">
        <v>13</v>
      </c>
      <c r="X95" s="171">
        <f>VLOOKUP(Q95,$AH$2:$AI$24,2)</f>
        <v>21.6</v>
      </c>
      <c r="Y95" s="170">
        <f>VLOOKUP(R95,$AH$2:$AI$24,2)</f>
        <v>23.3</v>
      </c>
      <c r="Z95" s="170">
        <f>VLOOKUP(S95,$AH$2:$AI$24,2)</f>
        <v>21.6</v>
      </c>
      <c r="AA95" s="170">
        <f>VLOOKUP(T95,$AH$2:$AI$24,2)</f>
        <v>21.6</v>
      </c>
      <c r="AB95" s="170">
        <f>VLOOKUP(U95,$AH$2:$AI$24,2)</f>
        <v>21.6</v>
      </c>
      <c r="AC95" s="170">
        <f>VLOOKUP(V95,$AH$2:$AI$24,2)</f>
        <v>21.6</v>
      </c>
      <c r="AD95" s="172">
        <f>VLOOKUP(W95,$AH$2:$AI$24,2)</f>
        <v>21.6</v>
      </c>
    </row>
    <row r="96" spans="1:30">
      <c r="A96">
        <f t="shared" si="3"/>
        <v>154.6</v>
      </c>
      <c r="B96" s="171">
        <v>13</v>
      </c>
      <c r="C96" s="170">
        <v>14</v>
      </c>
      <c r="D96" s="170">
        <v>13</v>
      </c>
      <c r="E96" s="170">
        <v>13</v>
      </c>
      <c r="F96" s="170">
        <v>13</v>
      </c>
      <c r="G96" s="170">
        <v>14</v>
      </c>
      <c r="H96" s="172">
        <v>13</v>
      </c>
      <c r="I96" s="170">
        <f>VLOOKUP(B96,$AH$2:$AI$24,2)</f>
        <v>21.6</v>
      </c>
      <c r="J96" s="170">
        <f>VLOOKUP(C96,$AH$2:$AI$24,2)</f>
        <v>23.3</v>
      </c>
      <c r="K96" s="170">
        <f>VLOOKUP(D96,$AH$2:$AI$24,2)</f>
        <v>21.6</v>
      </c>
      <c r="L96" s="170">
        <f>VLOOKUP(E96,$AH$2:$AI$24,2)</f>
        <v>21.6</v>
      </c>
      <c r="M96" s="170">
        <f>VLOOKUP(F96,$AH$2:$AI$24,2)</f>
        <v>21.6</v>
      </c>
      <c r="N96" s="170">
        <f>VLOOKUP(G96,$AH$2:$AI$24,2)</f>
        <v>23.3</v>
      </c>
      <c r="O96" s="172">
        <f>VLOOKUP(H96,$AH$2:$AI$24,2)</f>
        <v>21.6</v>
      </c>
      <c r="P96">
        <f t="shared" si="4"/>
        <v>154.6</v>
      </c>
      <c r="Q96" s="171">
        <v>13</v>
      </c>
      <c r="R96" s="170">
        <v>14</v>
      </c>
      <c r="S96" s="170">
        <v>13</v>
      </c>
      <c r="T96" s="170">
        <v>13</v>
      </c>
      <c r="U96" s="170">
        <v>13</v>
      </c>
      <c r="V96" s="170">
        <v>14</v>
      </c>
      <c r="W96" s="172">
        <v>13</v>
      </c>
      <c r="X96" s="171">
        <f>VLOOKUP(Q96,$AH$2:$AI$24,2)</f>
        <v>21.6</v>
      </c>
      <c r="Y96" s="170">
        <f>VLOOKUP(R96,$AH$2:$AI$24,2)</f>
        <v>23.3</v>
      </c>
      <c r="Z96" s="170">
        <f>VLOOKUP(S96,$AH$2:$AI$24,2)</f>
        <v>21.6</v>
      </c>
      <c r="AA96" s="170">
        <f>VLOOKUP(T96,$AH$2:$AI$24,2)</f>
        <v>21.6</v>
      </c>
      <c r="AB96" s="170">
        <f>VLOOKUP(U96,$AH$2:$AI$24,2)</f>
        <v>21.6</v>
      </c>
      <c r="AC96" s="170">
        <f>VLOOKUP(V96,$AH$2:$AI$24,2)</f>
        <v>23.3</v>
      </c>
      <c r="AD96" s="172">
        <f>VLOOKUP(W96,$AH$2:$AI$24,2)</f>
        <v>21.6</v>
      </c>
    </row>
    <row r="97" spans="1:30">
      <c r="A97">
        <f t="shared" si="3"/>
        <v>156.30000000000001</v>
      </c>
      <c r="B97" s="171">
        <v>13</v>
      </c>
      <c r="C97" s="170">
        <v>14</v>
      </c>
      <c r="D97" s="170">
        <v>14</v>
      </c>
      <c r="E97" s="170">
        <v>13</v>
      </c>
      <c r="F97" s="170">
        <v>13</v>
      </c>
      <c r="G97" s="170">
        <v>14</v>
      </c>
      <c r="H97" s="172">
        <v>13</v>
      </c>
      <c r="I97" s="170">
        <f>VLOOKUP(B97,$AH$2:$AI$24,2)</f>
        <v>21.6</v>
      </c>
      <c r="J97" s="170">
        <f>VLOOKUP(C97,$AH$2:$AI$24,2)</f>
        <v>23.3</v>
      </c>
      <c r="K97" s="170">
        <f>VLOOKUP(D97,$AH$2:$AI$24,2)</f>
        <v>23.3</v>
      </c>
      <c r="L97" s="170">
        <f>VLOOKUP(E97,$AH$2:$AI$24,2)</f>
        <v>21.6</v>
      </c>
      <c r="M97" s="170">
        <f>VLOOKUP(F97,$AH$2:$AI$24,2)</f>
        <v>21.6</v>
      </c>
      <c r="N97" s="170">
        <f>VLOOKUP(G97,$AH$2:$AI$24,2)</f>
        <v>23.3</v>
      </c>
      <c r="O97" s="172">
        <f>VLOOKUP(H97,$AH$2:$AI$24,2)</f>
        <v>21.6</v>
      </c>
      <c r="P97">
        <f t="shared" si="4"/>
        <v>156.30000000000001</v>
      </c>
      <c r="Q97" s="171">
        <v>13</v>
      </c>
      <c r="R97" s="170">
        <v>14</v>
      </c>
      <c r="S97" s="170">
        <v>14</v>
      </c>
      <c r="T97" s="170">
        <v>13</v>
      </c>
      <c r="U97" s="170">
        <v>13</v>
      </c>
      <c r="V97" s="170">
        <v>14</v>
      </c>
      <c r="W97" s="172">
        <v>13</v>
      </c>
      <c r="X97" s="171">
        <f>VLOOKUP(Q97,$AH$2:$AI$24,2)</f>
        <v>21.6</v>
      </c>
      <c r="Y97" s="170">
        <f>VLOOKUP(R97,$AH$2:$AI$24,2)</f>
        <v>23.3</v>
      </c>
      <c r="Z97" s="170">
        <f>VLOOKUP(S97,$AH$2:$AI$24,2)</f>
        <v>23.3</v>
      </c>
      <c r="AA97" s="170">
        <f>VLOOKUP(T97,$AH$2:$AI$24,2)</f>
        <v>21.6</v>
      </c>
      <c r="AB97" s="170">
        <f>VLOOKUP(U97,$AH$2:$AI$24,2)</f>
        <v>21.6</v>
      </c>
      <c r="AC97" s="170">
        <f>VLOOKUP(V97,$AH$2:$AI$24,2)</f>
        <v>23.3</v>
      </c>
      <c r="AD97" s="172">
        <f>VLOOKUP(W97,$AH$2:$AI$24,2)</f>
        <v>21.6</v>
      </c>
    </row>
    <row r="98" spans="1:30">
      <c r="A98">
        <f t="shared" si="3"/>
        <v>158</v>
      </c>
      <c r="B98" s="171">
        <v>13</v>
      </c>
      <c r="C98" s="170">
        <v>14</v>
      </c>
      <c r="D98" s="170">
        <v>14</v>
      </c>
      <c r="E98" s="170">
        <v>13</v>
      </c>
      <c r="F98" s="170">
        <v>14</v>
      </c>
      <c r="G98" s="170">
        <v>14</v>
      </c>
      <c r="H98" s="172">
        <v>13</v>
      </c>
      <c r="I98" s="170">
        <f>VLOOKUP(B98,$AH$2:$AI$24,2)</f>
        <v>21.6</v>
      </c>
      <c r="J98" s="170">
        <f>VLOOKUP(C98,$AH$2:$AI$24,2)</f>
        <v>23.3</v>
      </c>
      <c r="K98" s="170">
        <f>VLOOKUP(D98,$AH$2:$AI$24,2)</f>
        <v>23.3</v>
      </c>
      <c r="L98" s="170">
        <f>VLOOKUP(E98,$AH$2:$AI$24,2)</f>
        <v>21.6</v>
      </c>
      <c r="M98" s="170">
        <f>VLOOKUP(F98,$AH$2:$AI$24,2)</f>
        <v>23.3</v>
      </c>
      <c r="N98" s="170">
        <f>VLOOKUP(G98,$AH$2:$AI$24,2)</f>
        <v>23.3</v>
      </c>
      <c r="O98" s="172">
        <f>VLOOKUP(H98,$AH$2:$AI$24,2)</f>
        <v>21.6</v>
      </c>
      <c r="P98">
        <f t="shared" si="4"/>
        <v>158</v>
      </c>
      <c r="Q98" s="171">
        <v>13</v>
      </c>
      <c r="R98" s="170">
        <v>14</v>
      </c>
      <c r="S98" s="170">
        <v>14</v>
      </c>
      <c r="T98" s="170">
        <v>13</v>
      </c>
      <c r="U98" s="170">
        <v>14</v>
      </c>
      <c r="V98" s="170">
        <v>14</v>
      </c>
      <c r="W98" s="172">
        <v>13</v>
      </c>
      <c r="X98" s="171">
        <f>VLOOKUP(Q98,$AH$2:$AI$24,2)</f>
        <v>21.6</v>
      </c>
      <c r="Y98" s="170">
        <f>VLOOKUP(R98,$AH$2:$AI$24,2)</f>
        <v>23.3</v>
      </c>
      <c r="Z98" s="170">
        <f>VLOOKUP(S98,$AH$2:$AI$24,2)</f>
        <v>23.3</v>
      </c>
      <c r="AA98" s="170">
        <f>VLOOKUP(T98,$AH$2:$AI$24,2)</f>
        <v>21.6</v>
      </c>
      <c r="AB98" s="170">
        <f>VLOOKUP(U98,$AH$2:$AI$24,2)</f>
        <v>23.3</v>
      </c>
      <c r="AC98" s="170">
        <f>VLOOKUP(V98,$AH$2:$AI$24,2)</f>
        <v>23.3</v>
      </c>
      <c r="AD98" s="172">
        <f>VLOOKUP(W98,$AH$2:$AI$24,2)</f>
        <v>21.6</v>
      </c>
    </row>
    <row r="99" spans="1:30">
      <c r="A99">
        <f t="shared" si="3"/>
        <v>159.69999999999999</v>
      </c>
      <c r="B99" s="171">
        <v>13</v>
      </c>
      <c r="C99" s="170">
        <v>14</v>
      </c>
      <c r="D99" s="170">
        <v>14</v>
      </c>
      <c r="E99" s="170">
        <v>14</v>
      </c>
      <c r="F99" s="170">
        <v>14</v>
      </c>
      <c r="G99" s="170">
        <v>14</v>
      </c>
      <c r="H99" s="172">
        <v>13</v>
      </c>
      <c r="I99" s="170">
        <f>VLOOKUP(B99,$AH$2:$AI$24,2)</f>
        <v>21.6</v>
      </c>
      <c r="J99" s="170">
        <f>VLOOKUP(C99,$AH$2:$AI$24,2)</f>
        <v>23.3</v>
      </c>
      <c r="K99" s="170">
        <f>VLOOKUP(D99,$AH$2:$AI$24,2)</f>
        <v>23.3</v>
      </c>
      <c r="L99" s="170">
        <f>VLOOKUP(E99,$AH$2:$AI$24,2)</f>
        <v>23.3</v>
      </c>
      <c r="M99" s="170">
        <f>VLOOKUP(F99,$AH$2:$AI$24,2)</f>
        <v>23.3</v>
      </c>
      <c r="N99" s="170">
        <f>VLOOKUP(G99,$AH$2:$AI$24,2)</f>
        <v>23.3</v>
      </c>
      <c r="O99" s="172">
        <f>VLOOKUP(H99,$AH$2:$AI$24,2)</f>
        <v>21.6</v>
      </c>
      <c r="P99">
        <f t="shared" si="4"/>
        <v>159.69999999999999</v>
      </c>
      <c r="Q99" s="171">
        <v>13</v>
      </c>
      <c r="R99" s="170">
        <v>14</v>
      </c>
      <c r="S99" s="170">
        <v>14</v>
      </c>
      <c r="T99" s="170">
        <v>14</v>
      </c>
      <c r="U99" s="170">
        <v>14</v>
      </c>
      <c r="V99" s="170">
        <v>14</v>
      </c>
      <c r="W99" s="172">
        <v>13</v>
      </c>
      <c r="X99" s="171">
        <f>VLOOKUP(Q99,$AH$2:$AI$24,2)</f>
        <v>21.6</v>
      </c>
      <c r="Y99" s="170">
        <f>VLOOKUP(R99,$AH$2:$AI$24,2)</f>
        <v>23.3</v>
      </c>
      <c r="Z99" s="170">
        <f>VLOOKUP(S99,$AH$2:$AI$24,2)</f>
        <v>23.3</v>
      </c>
      <c r="AA99" s="170">
        <f>VLOOKUP(T99,$AH$2:$AI$24,2)</f>
        <v>23.3</v>
      </c>
      <c r="AB99" s="170">
        <f>VLOOKUP(U99,$AH$2:$AI$24,2)</f>
        <v>23.3</v>
      </c>
      <c r="AC99" s="170">
        <f>VLOOKUP(V99,$AH$2:$AI$24,2)</f>
        <v>23.3</v>
      </c>
      <c r="AD99" s="172">
        <f>VLOOKUP(W99,$AH$2:$AI$24,2)</f>
        <v>21.6</v>
      </c>
    </row>
    <row r="100" spans="1:30">
      <c r="A100">
        <f t="shared" si="3"/>
        <v>161.4</v>
      </c>
      <c r="B100" s="171">
        <v>13</v>
      </c>
      <c r="C100" s="170">
        <v>14</v>
      </c>
      <c r="D100" s="170">
        <v>14</v>
      </c>
      <c r="E100" s="170">
        <v>14</v>
      </c>
      <c r="F100" s="170">
        <v>14</v>
      </c>
      <c r="G100" s="170">
        <v>14</v>
      </c>
      <c r="H100" s="172">
        <v>14</v>
      </c>
      <c r="I100" s="170">
        <f>VLOOKUP(B100,$AH$2:$AI$24,2)</f>
        <v>21.6</v>
      </c>
      <c r="J100" s="170">
        <f>VLOOKUP(C100,$AH$2:$AI$24,2)</f>
        <v>23.3</v>
      </c>
      <c r="K100" s="170">
        <f>VLOOKUP(D100,$AH$2:$AI$24,2)</f>
        <v>23.3</v>
      </c>
      <c r="L100" s="170">
        <f>VLOOKUP(E100,$AH$2:$AI$24,2)</f>
        <v>23.3</v>
      </c>
      <c r="M100" s="170">
        <f>VLOOKUP(F100,$AH$2:$AI$24,2)</f>
        <v>23.3</v>
      </c>
      <c r="N100" s="170">
        <f>VLOOKUP(G100,$AH$2:$AI$24,2)</f>
        <v>23.3</v>
      </c>
      <c r="O100" s="172">
        <f>VLOOKUP(H100,$AH$2:$AI$24,2)</f>
        <v>23.3</v>
      </c>
      <c r="P100">
        <f t="shared" si="4"/>
        <v>161.4</v>
      </c>
      <c r="Q100" s="171">
        <v>13</v>
      </c>
      <c r="R100" s="170">
        <v>14</v>
      </c>
      <c r="S100" s="170">
        <v>14</v>
      </c>
      <c r="T100" s="170">
        <v>14</v>
      </c>
      <c r="U100" s="170">
        <v>14</v>
      </c>
      <c r="V100" s="170">
        <v>14</v>
      </c>
      <c r="W100" s="172">
        <v>14</v>
      </c>
      <c r="X100" s="171">
        <f>VLOOKUP(Q100,$AH$2:$AI$24,2)</f>
        <v>21.6</v>
      </c>
      <c r="Y100" s="170">
        <f>VLOOKUP(R100,$AH$2:$AI$24,2)</f>
        <v>23.3</v>
      </c>
      <c r="Z100" s="170">
        <f>VLOOKUP(S100,$AH$2:$AI$24,2)</f>
        <v>23.3</v>
      </c>
      <c r="AA100" s="170">
        <f>VLOOKUP(T100,$AH$2:$AI$24,2)</f>
        <v>23.3</v>
      </c>
      <c r="AB100" s="170">
        <f>VLOOKUP(U100,$AH$2:$AI$24,2)</f>
        <v>23.3</v>
      </c>
      <c r="AC100" s="170">
        <f>VLOOKUP(V100,$AH$2:$AI$24,2)</f>
        <v>23.3</v>
      </c>
      <c r="AD100" s="172">
        <f>VLOOKUP(W100,$AH$2:$AI$24,2)</f>
        <v>23.3</v>
      </c>
    </row>
    <row r="101" spans="1:30">
      <c r="A101">
        <f t="shared" si="3"/>
        <v>163.10000000000002</v>
      </c>
      <c r="B101" s="171">
        <v>14</v>
      </c>
      <c r="C101" s="170">
        <v>14</v>
      </c>
      <c r="D101" s="170">
        <v>14</v>
      </c>
      <c r="E101" s="170">
        <v>14</v>
      </c>
      <c r="F101" s="170">
        <v>14</v>
      </c>
      <c r="G101" s="170">
        <v>14</v>
      </c>
      <c r="H101" s="172">
        <v>14</v>
      </c>
      <c r="I101" s="170">
        <f>VLOOKUP(B101,$AH$2:$AI$24,2)</f>
        <v>23.3</v>
      </c>
      <c r="J101" s="170">
        <f>VLOOKUP(C101,$AH$2:$AI$24,2)</f>
        <v>23.3</v>
      </c>
      <c r="K101" s="170">
        <f>VLOOKUP(D101,$AH$2:$AI$24,2)</f>
        <v>23.3</v>
      </c>
      <c r="L101" s="170">
        <f>VLOOKUP(E101,$AH$2:$AI$24,2)</f>
        <v>23.3</v>
      </c>
      <c r="M101" s="170">
        <f>VLOOKUP(F101,$AH$2:$AI$24,2)</f>
        <v>23.3</v>
      </c>
      <c r="N101" s="170">
        <f>VLOOKUP(G101,$AH$2:$AI$24,2)</f>
        <v>23.3</v>
      </c>
      <c r="O101" s="172">
        <f>VLOOKUP(H101,$AH$2:$AI$24,2)</f>
        <v>23.3</v>
      </c>
      <c r="P101">
        <f t="shared" si="4"/>
        <v>163.10000000000002</v>
      </c>
      <c r="Q101" s="171">
        <v>14</v>
      </c>
      <c r="R101" s="170">
        <v>14</v>
      </c>
      <c r="S101" s="170">
        <v>14</v>
      </c>
      <c r="T101" s="170">
        <v>14</v>
      </c>
      <c r="U101" s="170">
        <v>14</v>
      </c>
      <c r="V101" s="170">
        <v>14</v>
      </c>
      <c r="W101" s="172">
        <v>14</v>
      </c>
      <c r="X101" s="171">
        <f>VLOOKUP(Q101,$AH$2:$AI$24,2)</f>
        <v>23.3</v>
      </c>
      <c r="Y101" s="170">
        <f>VLOOKUP(R101,$AH$2:$AI$24,2)</f>
        <v>23.3</v>
      </c>
      <c r="Z101" s="170">
        <f>VLOOKUP(S101,$AH$2:$AI$24,2)</f>
        <v>23.3</v>
      </c>
      <c r="AA101" s="170">
        <f>VLOOKUP(T101,$AH$2:$AI$24,2)</f>
        <v>23.3</v>
      </c>
      <c r="AB101" s="170">
        <f>VLOOKUP(U101,$AH$2:$AI$24,2)</f>
        <v>23.3</v>
      </c>
      <c r="AC101" s="170">
        <f>VLOOKUP(V101,$AH$2:$AI$24,2)</f>
        <v>23.3</v>
      </c>
      <c r="AD101" s="172">
        <f>VLOOKUP(W101,$AH$2:$AI$24,2)</f>
        <v>23.3</v>
      </c>
    </row>
    <row r="102" spans="1:30">
      <c r="A102">
        <f t="shared" si="3"/>
        <v>164.9</v>
      </c>
      <c r="B102" s="171">
        <v>14</v>
      </c>
      <c r="C102" s="170">
        <v>15</v>
      </c>
      <c r="D102" s="170">
        <v>14</v>
      </c>
      <c r="E102" s="170">
        <v>14</v>
      </c>
      <c r="F102" s="170">
        <v>14</v>
      </c>
      <c r="G102" s="170">
        <v>14</v>
      </c>
      <c r="H102" s="172">
        <v>14</v>
      </c>
      <c r="I102" s="170">
        <f>VLOOKUP(B102,$AH$2:$AI$24,2)</f>
        <v>23.3</v>
      </c>
      <c r="J102" s="170">
        <f>VLOOKUP(C102,$AH$2:$AI$24,2)</f>
        <v>25.1</v>
      </c>
      <c r="K102" s="170">
        <f>VLOOKUP(D102,$AH$2:$AI$24,2)</f>
        <v>23.3</v>
      </c>
      <c r="L102" s="170">
        <f>VLOOKUP(E102,$AH$2:$AI$24,2)</f>
        <v>23.3</v>
      </c>
      <c r="M102" s="170">
        <f>VLOOKUP(F102,$AH$2:$AI$24,2)</f>
        <v>23.3</v>
      </c>
      <c r="N102" s="170">
        <f>VLOOKUP(G102,$AH$2:$AI$24,2)</f>
        <v>23.3</v>
      </c>
      <c r="O102" s="172">
        <f>VLOOKUP(H102,$AH$2:$AI$24,2)</f>
        <v>23.3</v>
      </c>
      <c r="P102">
        <f t="shared" si="4"/>
        <v>164.9</v>
      </c>
      <c r="Q102" s="171">
        <v>14</v>
      </c>
      <c r="R102" s="170">
        <v>15</v>
      </c>
      <c r="S102" s="170">
        <v>14</v>
      </c>
      <c r="T102" s="170">
        <v>14</v>
      </c>
      <c r="U102" s="170">
        <v>14</v>
      </c>
      <c r="V102" s="170">
        <v>14</v>
      </c>
      <c r="W102" s="172">
        <v>14</v>
      </c>
      <c r="X102" s="171">
        <f>VLOOKUP(Q102,$AH$2:$AI$24,2)</f>
        <v>23.3</v>
      </c>
      <c r="Y102" s="170">
        <f>VLOOKUP(R102,$AH$2:$AI$24,2)</f>
        <v>25.1</v>
      </c>
      <c r="Z102" s="170">
        <f>VLOOKUP(S102,$AH$2:$AI$24,2)</f>
        <v>23.3</v>
      </c>
      <c r="AA102" s="170">
        <f>VLOOKUP(T102,$AH$2:$AI$24,2)</f>
        <v>23.3</v>
      </c>
      <c r="AB102" s="170">
        <f>VLOOKUP(U102,$AH$2:$AI$24,2)</f>
        <v>23.3</v>
      </c>
      <c r="AC102" s="170">
        <f>VLOOKUP(V102,$AH$2:$AI$24,2)</f>
        <v>23.3</v>
      </c>
      <c r="AD102" s="172">
        <f>VLOOKUP(W102,$AH$2:$AI$24,2)</f>
        <v>23.3</v>
      </c>
    </row>
    <row r="103" spans="1:30">
      <c r="A103">
        <f t="shared" si="3"/>
        <v>166.70000000000002</v>
      </c>
      <c r="B103" s="171">
        <v>14</v>
      </c>
      <c r="C103" s="170">
        <v>15</v>
      </c>
      <c r="D103" s="170">
        <v>14</v>
      </c>
      <c r="E103" s="170">
        <v>14</v>
      </c>
      <c r="F103" s="170">
        <v>14</v>
      </c>
      <c r="G103" s="170">
        <v>15</v>
      </c>
      <c r="H103" s="172">
        <v>14</v>
      </c>
      <c r="I103" s="170">
        <f>VLOOKUP(B103,$AH$2:$AI$24,2)</f>
        <v>23.3</v>
      </c>
      <c r="J103" s="170">
        <f>VLOOKUP(C103,$AH$2:$AI$24,2)</f>
        <v>25.1</v>
      </c>
      <c r="K103" s="170">
        <f>VLOOKUP(D103,$AH$2:$AI$24,2)</f>
        <v>23.3</v>
      </c>
      <c r="L103" s="170">
        <f>VLOOKUP(E103,$AH$2:$AI$24,2)</f>
        <v>23.3</v>
      </c>
      <c r="M103" s="170">
        <f>VLOOKUP(F103,$AH$2:$AI$24,2)</f>
        <v>23.3</v>
      </c>
      <c r="N103" s="170">
        <f>VLOOKUP(G103,$AH$2:$AI$24,2)</f>
        <v>25.1</v>
      </c>
      <c r="O103" s="172">
        <f>VLOOKUP(H103,$AH$2:$AI$24,2)</f>
        <v>23.3</v>
      </c>
      <c r="P103">
        <f t="shared" si="4"/>
        <v>166.70000000000002</v>
      </c>
      <c r="Q103" s="171">
        <v>14</v>
      </c>
      <c r="R103" s="170">
        <v>15</v>
      </c>
      <c r="S103" s="170">
        <v>14</v>
      </c>
      <c r="T103" s="170">
        <v>14</v>
      </c>
      <c r="U103" s="170">
        <v>14</v>
      </c>
      <c r="V103" s="170">
        <v>15</v>
      </c>
      <c r="W103" s="172">
        <v>14</v>
      </c>
      <c r="X103" s="171">
        <f>VLOOKUP(Q103,$AH$2:$AI$24,2)</f>
        <v>23.3</v>
      </c>
      <c r="Y103" s="170">
        <f>VLOOKUP(R103,$AH$2:$AI$24,2)</f>
        <v>25.1</v>
      </c>
      <c r="Z103" s="170">
        <f>VLOOKUP(S103,$AH$2:$AI$24,2)</f>
        <v>23.3</v>
      </c>
      <c r="AA103" s="170">
        <f>VLOOKUP(T103,$AH$2:$AI$24,2)</f>
        <v>23.3</v>
      </c>
      <c r="AB103" s="170">
        <f>VLOOKUP(U103,$AH$2:$AI$24,2)</f>
        <v>23.3</v>
      </c>
      <c r="AC103" s="170">
        <f>VLOOKUP(V103,$AH$2:$AI$24,2)</f>
        <v>25.1</v>
      </c>
      <c r="AD103" s="172">
        <f>VLOOKUP(W103,$AH$2:$AI$24,2)</f>
        <v>23.3</v>
      </c>
    </row>
    <row r="104" spans="1:30">
      <c r="A104">
        <f t="shared" si="3"/>
        <v>168.5</v>
      </c>
      <c r="B104" s="171">
        <v>14</v>
      </c>
      <c r="C104" s="170">
        <v>15</v>
      </c>
      <c r="D104" s="170">
        <v>15</v>
      </c>
      <c r="E104" s="170">
        <v>14</v>
      </c>
      <c r="F104" s="170">
        <v>14</v>
      </c>
      <c r="G104" s="170">
        <v>15</v>
      </c>
      <c r="H104" s="172">
        <v>14</v>
      </c>
      <c r="I104" s="170">
        <f>VLOOKUP(B104,$AH$2:$AI$24,2)</f>
        <v>23.3</v>
      </c>
      <c r="J104" s="170">
        <f>VLOOKUP(C104,$AH$2:$AI$24,2)</f>
        <v>25.1</v>
      </c>
      <c r="K104" s="170">
        <f>VLOOKUP(D104,$AH$2:$AI$24,2)</f>
        <v>25.1</v>
      </c>
      <c r="L104" s="170">
        <f>VLOOKUP(E104,$AH$2:$AI$24,2)</f>
        <v>23.3</v>
      </c>
      <c r="M104" s="170">
        <f>VLOOKUP(F104,$AH$2:$AI$24,2)</f>
        <v>23.3</v>
      </c>
      <c r="N104" s="170">
        <f>VLOOKUP(G104,$AH$2:$AI$24,2)</f>
        <v>25.1</v>
      </c>
      <c r="O104" s="172">
        <f>VLOOKUP(H104,$AH$2:$AI$24,2)</f>
        <v>23.3</v>
      </c>
      <c r="P104">
        <f t="shared" si="4"/>
        <v>168.5</v>
      </c>
      <c r="Q104" s="171">
        <v>14</v>
      </c>
      <c r="R104" s="170">
        <v>15</v>
      </c>
      <c r="S104" s="170">
        <v>15</v>
      </c>
      <c r="T104" s="170">
        <v>14</v>
      </c>
      <c r="U104" s="170">
        <v>14</v>
      </c>
      <c r="V104" s="170">
        <v>15</v>
      </c>
      <c r="W104" s="172">
        <v>14</v>
      </c>
      <c r="X104" s="171">
        <f>VLOOKUP(Q104,$AH$2:$AI$24,2)</f>
        <v>23.3</v>
      </c>
      <c r="Y104" s="170">
        <f>VLOOKUP(R104,$AH$2:$AI$24,2)</f>
        <v>25.1</v>
      </c>
      <c r="Z104" s="170">
        <f>VLOOKUP(S104,$AH$2:$AI$24,2)</f>
        <v>25.1</v>
      </c>
      <c r="AA104" s="170">
        <f>VLOOKUP(T104,$AH$2:$AI$24,2)</f>
        <v>23.3</v>
      </c>
      <c r="AB104" s="170">
        <f>VLOOKUP(U104,$AH$2:$AI$24,2)</f>
        <v>23.3</v>
      </c>
      <c r="AC104" s="170">
        <f>VLOOKUP(V104,$AH$2:$AI$24,2)</f>
        <v>25.1</v>
      </c>
      <c r="AD104" s="172">
        <f>VLOOKUP(W104,$AH$2:$AI$24,2)</f>
        <v>23.3</v>
      </c>
    </row>
    <row r="105" spans="1:30">
      <c r="A105">
        <f t="shared" si="3"/>
        <v>170.3</v>
      </c>
      <c r="B105" s="171">
        <v>14</v>
      </c>
      <c r="C105" s="170">
        <v>15</v>
      </c>
      <c r="D105" s="170">
        <v>15</v>
      </c>
      <c r="E105" s="170">
        <v>14</v>
      </c>
      <c r="F105" s="170">
        <v>15</v>
      </c>
      <c r="G105" s="170">
        <v>15</v>
      </c>
      <c r="H105" s="172">
        <v>14</v>
      </c>
      <c r="I105" s="170">
        <f>VLOOKUP(B105,$AH$2:$AI$24,2)</f>
        <v>23.3</v>
      </c>
      <c r="J105" s="170">
        <f>VLOOKUP(C105,$AH$2:$AI$24,2)</f>
        <v>25.1</v>
      </c>
      <c r="K105" s="170">
        <f>VLOOKUP(D105,$AH$2:$AI$24,2)</f>
        <v>25.1</v>
      </c>
      <c r="L105" s="170">
        <f>VLOOKUP(E105,$AH$2:$AI$24,2)</f>
        <v>23.3</v>
      </c>
      <c r="M105" s="170">
        <f>VLOOKUP(F105,$AH$2:$AI$24,2)</f>
        <v>25.1</v>
      </c>
      <c r="N105" s="170">
        <f>VLOOKUP(G105,$AH$2:$AI$24,2)</f>
        <v>25.1</v>
      </c>
      <c r="O105" s="172">
        <f>VLOOKUP(H105,$AH$2:$AI$24,2)</f>
        <v>23.3</v>
      </c>
      <c r="P105">
        <f t="shared" si="4"/>
        <v>170.3</v>
      </c>
      <c r="Q105" s="171">
        <v>14</v>
      </c>
      <c r="R105" s="170">
        <v>15</v>
      </c>
      <c r="S105" s="170">
        <v>15</v>
      </c>
      <c r="T105" s="170">
        <v>14</v>
      </c>
      <c r="U105" s="170">
        <v>15</v>
      </c>
      <c r="V105" s="170">
        <v>15</v>
      </c>
      <c r="W105" s="172">
        <v>14</v>
      </c>
      <c r="X105" s="171">
        <f>VLOOKUP(Q105,$AH$2:$AI$24,2)</f>
        <v>23.3</v>
      </c>
      <c r="Y105" s="170">
        <f>VLOOKUP(R105,$AH$2:$AI$24,2)</f>
        <v>25.1</v>
      </c>
      <c r="Z105" s="170">
        <f>VLOOKUP(S105,$AH$2:$AI$24,2)</f>
        <v>25.1</v>
      </c>
      <c r="AA105" s="170">
        <f>VLOOKUP(T105,$AH$2:$AI$24,2)</f>
        <v>23.3</v>
      </c>
      <c r="AB105" s="170">
        <f>VLOOKUP(U105,$AH$2:$AI$24,2)</f>
        <v>25.1</v>
      </c>
      <c r="AC105" s="170">
        <f>VLOOKUP(V105,$AH$2:$AI$24,2)</f>
        <v>25.1</v>
      </c>
      <c r="AD105" s="172">
        <f>VLOOKUP(W105,$AH$2:$AI$24,2)</f>
        <v>23.3</v>
      </c>
    </row>
    <row r="106" spans="1:30">
      <c r="A106">
        <f t="shared" si="3"/>
        <v>172.1</v>
      </c>
      <c r="B106" s="171">
        <v>14</v>
      </c>
      <c r="C106" s="170">
        <v>15</v>
      </c>
      <c r="D106" s="170">
        <v>15</v>
      </c>
      <c r="E106" s="170">
        <v>15</v>
      </c>
      <c r="F106" s="170">
        <v>15</v>
      </c>
      <c r="G106" s="170">
        <v>15</v>
      </c>
      <c r="H106" s="172">
        <v>14</v>
      </c>
      <c r="I106" s="170">
        <f>VLOOKUP(B106,$AH$2:$AI$24,2)</f>
        <v>23.3</v>
      </c>
      <c r="J106" s="170">
        <f>VLOOKUP(C106,$AH$2:$AI$24,2)</f>
        <v>25.1</v>
      </c>
      <c r="K106" s="170">
        <f>VLOOKUP(D106,$AH$2:$AI$24,2)</f>
        <v>25.1</v>
      </c>
      <c r="L106" s="170">
        <f>VLOOKUP(E106,$AH$2:$AI$24,2)</f>
        <v>25.1</v>
      </c>
      <c r="M106" s="170">
        <f>VLOOKUP(F106,$AH$2:$AI$24,2)</f>
        <v>25.1</v>
      </c>
      <c r="N106" s="170">
        <f>VLOOKUP(G106,$AH$2:$AI$24,2)</f>
        <v>25.1</v>
      </c>
      <c r="O106" s="172">
        <f>VLOOKUP(H106,$AH$2:$AI$24,2)</f>
        <v>23.3</v>
      </c>
      <c r="P106">
        <f t="shared" si="4"/>
        <v>172.1</v>
      </c>
      <c r="Q106" s="171">
        <v>14</v>
      </c>
      <c r="R106" s="170">
        <v>15</v>
      </c>
      <c r="S106" s="170">
        <v>15</v>
      </c>
      <c r="T106" s="170">
        <v>15</v>
      </c>
      <c r="U106" s="170">
        <v>15</v>
      </c>
      <c r="V106" s="170">
        <v>15</v>
      </c>
      <c r="W106" s="172">
        <v>14</v>
      </c>
      <c r="X106" s="171">
        <f>VLOOKUP(Q106,$AH$2:$AI$24,2)</f>
        <v>23.3</v>
      </c>
      <c r="Y106" s="170">
        <f>VLOOKUP(R106,$AH$2:$AI$24,2)</f>
        <v>25.1</v>
      </c>
      <c r="Z106" s="170">
        <f>VLOOKUP(S106,$AH$2:$AI$24,2)</f>
        <v>25.1</v>
      </c>
      <c r="AA106" s="170">
        <f>VLOOKUP(T106,$AH$2:$AI$24,2)</f>
        <v>25.1</v>
      </c>
      <c r="AB106" s="170">
        <f>VLOOKUP(U106,$AH$2:$AI$24,2)</f>
        <v>25.1</v>
      </c>
      <c r="AC106" s="170">
        <f>VLOOKUP(V106,$AH$2:$AI$24,2)</f>
        <v>25.1</v>
      </c>
      <c r="AD106" s="172">
        <f>VLOOKUP(W106,$AH$2:$AI$24,2)</f>
        <v>23.3</v>
      </c>
    </row>
    <row r="107" spans="1:30">
      <c r="A107">
        <f t="shared" si="3"/>
        <v>173.89999999999998</v>
      </c>
      <c r="B107" s="171">
        <v>14</v>
      </c>
      <c r="C107" s="170">
        <v>15</v>
      </c>
      <c r="D107" s="170">
        <v>15</v>
      </c>
      <c r="E107" s="170">
        <v>15</v>
      </c>
      <c r="F107" s="170">
        <v>15</v>
      </c>
      <c r="G107" s="170">
        <v>15</v>
      </c>
      <c r="H107" s="172">
        <v>15</v>
      </c>
      <c r="I107" s="170">
        <f>VLOOKUP(B107,$AH$2:$AI$24,2)</f>
        <v>23.3</v>
      </c>
      <c r="J107" s="170">
        <f>VLOOKUP(C107,$AH$2:$AI$24,2)</f>
        <v>25.1</v>
      </c>
      <c r="K107" s="170">
        <f>VLOOKUP(D107,$AH$2:$AI$24,2)</f>
        <v>25.1</v>
      </c>
      <c r="L107" s="170">
        <f>VLOOKUP(E107,$AH$2:$AI$24,2)</f>
        <v>25.1</v>
      </c>
      <c r="M107" s="170">
        <f>VLOOKUP(F107,$AH$2:$AI$24,2)</f>
        <v>25.1</v>
      </c>
      <c r="N107" s="170">
        <f>VLOOKUP(G107,$AH$2:$AI$24,2)</f>
        <v>25.1</v>
      </c>
      <c r="O107" s="172">
        <f>VLOOKUP(H107,$AH$2:$AI$24,2)</f>
        <v>25.1</v>
      </c>
      <c r="P107">
        <f t="shared" si="4"/>
        <v>173.89999999999998</v>
      </c>
      <c r="Q107" s="171">
        <v>14</v>
      </c>
      <c r="R107" s="170">
        <v>15</v>
      </c>
      <c r="S107" s="170">
        <v>15</v>
      </c>
      <c r="T107" s="170">
        <v>15</v>
      </c>
      <c r="U107" s="170">
        <v>15</v>
      </c>
      <c r="V107" s="170">
        <v>15</v>
      </c>
      <c r="W107" s="172">
        <v>15</v>
      </c>
      <c r="X107" s="171">
        <f>VLOOKUP(Q107,$AH$2:$AI$24,2)</f>
        <v>23.3</v>
      </c>
      <c r="Y107" s="170">
        <f>VLOOKUP(R107,$AH$2:$AI$24,2)</f>
        <v>25.1</v>
      </c>
      <c r="Z107" s="170">
        <f>VLOOKUP(S107,$AH$2:$AI$24,2)</f>
        <v>25.1</v>
      </c>
      <c r="AA107" s="170">
        <f>VLOOKUP(T107,$AH$2:$AI$24,2)</f>
        <v>25.1</v>
      </c>
      <c r="AB107" s="170">
        <f>VLOOKUP(U107,$AH$2:$AI$24,2)</f>
        <v>25.1</v>
      </c>
      <c r="AC107" s="170">
        <f>VLOOKUP(V107,$AH$2:$AI$24,2)</f>
        <v>25.1</v>
      </c>
      <c r="AD107" s="172">
        <f>VLOOKUP(W107,$AH$2:$AI$24,2)</f>
        <v>25.1</v>
      </c>
    </row>
    <row r="108" spans="1:30" ht="13.5" thickBot="1">
      <c r="A108">
        <f t="shared" si="3"/>
        <v>175.7</v>
      </c>
      <c r="B108" s="173">
        <v>15</v>
      </c>
      <c r="C108" s="174">
        <v>15</v>
      </c>
      <c r="D108" s="174">
        <v>15</v>
      </c>
      <c r="E108" s="174">
        <v>15</v>
      </c>
      <c r="F108" s="174">
        <v>15</v>
      </c>
      <c r="G108" s="174">
        <v>15</v>
      </c>
      <c r="H108" s="175">
        <v>15</v>
      </c>
      <c r="I108" s="174">
        <f>VLOOKUP(B108,$AH$2:$AI$24,2)</f>
        <v>25.1</v>
      </c>
      <c r="J108" s="174">
        <f>VLOOKUP(C108,$AH$2:$AI$24,2)</f>
        <v>25.1</v>
      </c>
      <c r="K108" s="174">
        <f>VLOOKUP(D108,$AH$2:$AI$24,2)</f>
        <v>25.1</v>
      </c>
      <c r="L108" s="174">
        <f>VLOOKUP(E108,$AH$2:$AI$24,2)</f>
        <v>25.1</v>
      </c>
      <c r="M108" s="174">
        <f>VLOOKUP(F108,$AH$2:$AI$24,2)</f>
        <v>25.1</v>
      </c>
      <c r="N108" s="174">
        <f>VLOOKUP(G108,$AH$2:$AI$24,2)</f>
        <v>25.1</v>
      </c>
      <c r="O108" s="175">
        <f>VLOOKUP(H108,$AH$2:$AI$24,2)</f>
        <v>25.1</v>
      </c>
      <c r="P108">
        <f t="shared" si="4"/>
        <v>175.7</v>
      </c>
      <c r="Q108" s="173">
        <v>15</v>
      </c>
      <c r="R108" s="174">
        <v>15</v>
      </c>
      <c r="S108" s="174">
        <v>15</v>
      </c>
      <c r="T108" s="174">
        <v>15</v>
      </c>
      <c r="U108" s="174">
        <v>15</v>
      </c>
      <c r="V108" s="174">
        <v>15</v>
      </c>
      <c r="W108" s="175">
        <v>15</v>
      </c>
      <c r="X108" s="173">
        <f>VLOOKUP(Q108,$AH$2:$AI$24,2)</f>
        <v>25.1</v>
      </c>
      <c r="Y108" s="174">
        <f>VLOOKUP(R108,$AH$2:$AI$24,2)</f>
        <v>25.1</v>
      </c>
      <c r="Z108" s="174">
        <f>VLOOKUP(S108,$AH$2:$AI$24,2)</f>
        <v>25.1</v>
      </c>
      <c r="AA108" s="174">
        <f>VLOOKUP(T108,$AH$2:$AI$24,2)</f>
        <v>25.1</v>
      </c>
      <c r="AB108" s="174">
        <f>VLOOKUP(U108,$AH$2:$AI$24,2)</f>
        <v>25.1</v>
      </c>
      <c r="AC108" s="174">
        <f>VLOOKUP(V108,$AH$2:$AI$24,2)</f>
        <v>25.1</v>
      </c>
      <c r="AD108" s="175">
        <f>VLOOKUP(W108,$AH$2:$AI$24,2)</f>
        <v>25.1</v>
      </c>
    </row>
  </sheetData>
  <mergeCells count="4">
    <mergeCell ref="B1:H1"/>
    <mergeCell ref="Q1:W1"/>
    <mergeCell ref="I1:O1"/>
    <mergeCell ref="X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workbookViewId="0">
      <selection activeCell="D2" sqref="D2"/>
    </sheetView>
  </sheetViews>
  <sheetFormatPr defaultRowHeight="12.75"/>
  <cols>
    <col min="1" max="1" width="10.5" customWidth="1"/>
  </cols>
  <sheetData>
    <row r="1" spans="1:19">
      <c r="A1" s="18" t="s">
        <v>18</v>
      </c>
      <c r="B1" s="37" t="s">
        <v>7</v>
      </c>
      <c r="C1" s="19" t="s">
        <v>16</v>
      </c>
      <c r="D1" s="19" t="s">
        <v>12</v>
      </c>
      <c r="E1" s="20" t="s">
        <v>0</v>
      </c>
    </row>
    <row r="2" spans="1:19" ht="13.5" thickBot="1">
      <c r="A2" s="21">
        <v>85</v>
      </c>
      <c r="B2" s="30">
        <v>42</v>
      </c>
      <c r="C2" s="30">
        <f>A2-B2</f>
        <v>43</v>
      </c>
      <c r="D2" s="38">
        <f>0.000237*A2^2 + 0.00325*A2+ 437</f>
        <v>438.98857500000003</v>
      </c>
      <c r="E2" s="39">
        <f>537-D2</f>
        <v>98.011424999999974</v>
      </c>
    </row>
    <row r="3" spans="1:19" ht="13.5" thickBot="1"/>
    <row r="4" spans="1:19">
      <c r="A4" s="44" t="s">
        <v>15</v>
      </c>
      <c r="B4" s="45"/>
      <c r="C4" s="45"/>
      <c r="D4" s="45"/>
      <c r="E4" s="45"/>
      <c r="F4" s="46"/>
    </row>
    <row r="5" spans="1:19">
      <c r="A5" s="40" t="s">
        <v>1</v>
      </c>
      <c r="B5" s="17" t="s">
        <v>4</v>
      </c>
      <c r="C5" s="17" t="s">
        <v>8</v>
      </c>
      <c r="D5" s="17" t="s">
        <v>9</v>
      </c>
      <c r="E5" s="17" t="s">
        <v>10</v>
      </c>
      <c r="F5" s="41" t="s">
        <v>11</v>
      </c>
    </row>
    <row r="6" spans="1:19" ht="13.5" thickBot="1">
      <c r="A6" s="21">
        <f>VLOOKUP($C$2,$A$13:$G$118,2)</f>
        <v>0</v>
      </c>
      <c r="B6" s="30">
        <f>VLOOKUP($C$2,$A$13:$G$118,3)</f>
        <v>15</v>
      </c>
      <c r="C6" s="30">
        <f>VLOOKUP($C$2,$A$13:$G$118,4)</f>
        <v>14</v>
      </c>
      <c r="D6" s="30">
        <f>VLOOKUP($C$2,$A$13:$G$118,5)</f>
        <v>14</v>
      </c>
      <c r="E6" s="30">
        <f>VLOOKUP($C$2,$A$13:$G$118,6)</f>
        <v>0</v>
      </c>
      <c r="F6" s="31">
        <f>VLOOKUP($C$2,$A$13:$G$118,7)</f>
        <v>0</v>
      </c>
    </row>
    <row r="7" spans="1:19" ht="13.5" thickBot="1"/>
    <row r="8" spans="1:19" ht="13.5" thickBot="1">
      <c r="B8" s="34" t="s">
        <v>1</v>
      </c>
      <c r="C8" s="35" t="s">
        <v>4</v>
      </c>
      <c r="D8" s="35" t="s">
        <v>8</v>
      </c>
      <c r="E8" s="35" t="s">
        <v>9</v>
      </c>
      <c r="F8" s="35" t="s">
        <v>10</v>
      </c>
      <c r="G8" s="36" t="s">
        <v>11</v>
      </c>
    </row>
    <row r="9" spans="1:19">
      <c r="A9" s="32" t="s">
        <v>13</v>
      </c>
      <c r="B9" s="24">
        <f>VLOOKUP($E$2,$L$14:$N$34,2)</f>
        <v>18321</v>
      </c>
      <c r="C9" s="19">
        <f>VLOOKUP($E$2,$O$14:$Q$44,2)</f>
        <v>11105</v>
      </c>
      <c r="D9" s="19">
        <f>VLOOKUP($E$2,$O$14:$Q$44,2)</f>
        <v>11105</v>
      </c>
      <c r="E9" s="19">
        <f>VLOOKUP($E$2,$O$14:$S$44,4)</f>
        <v>14114</v>
      </c>
      <c r="F9" s="19">
        <f>VLOOKUP($E$2,$O$14:$S$44,4)</f>
        <v>14114</v>
      </c>
      <c r="G9" s="20">
        <f>VLOOKUP($E$2,$O$14:$S$44,4)</f>
        <v>14114</v>
      </c>
    </row>
    <row r="10" spans="1:19" ht="13.5" thickBot="1">
      <c r="A10" s="33" t="s">
        <v>14</v>
      </c>
      <c r="B10" s="21">
        <f>VLOOKUP($E$2,$L$14:$N$34,3)</f>
        <v>19390</v>
      </c>
      <c r="C10" s="30">
        <f>VLOOKUP($E$2,$O$14:$Q$44,3)</f>
        <v>19994</v>
      </c>
      <c r="D10" s="30">
        <f>VLOOKUP($E$2,$O$14:$Q$44,3)</f>
        <v>19994</v>
      </c>
      <c r="E10" s="30">
        <f>VLOOKUP($E$2,$O$14:$S$44,5)</f>
        <v>19177</v>
      </c>
      <c r="F10" s="30">
        <f>VLOOKUP($E$2,$O$14:$S$44,5)</f>
        <v>19177</v>
      </c>
      <c r="G10" s="31">
        <f>VLOOKUP($E$2,$O$14:$S$44,5)</f>
        <v>19177</v>
      </c>
    </row>
    <row r="11" spans="1:19" ht="13.5" thickBot="1"/>
    <row r="12" spans="1:19" ht="13.5" thickBot="1">
      <c r="A12" s="27" t="s">
        <v>16</v>
      </c>
      <c r="B12" s="28" t="s">
        <v>1</v>
      </c>
      <c r="C12" s="28" t="s">
        <v>4</v>
      </c>
      <c r="D12" s="28" t="s">
        <v>8</v>
      </c>
      <c r="E12" s="28" t="s">
        <v>9</v>
      </c>
      <c r="F12" s="28" t="s">
        <v>10</v>
      </c>
      <c r="G12" s="29" t="s">
        <v>11</v>
      </c>
      <c r="K12" s="8" t="s">
        <v>17</v>
      </c>
      <c r="M12" s="42" t="s">
        <v>1</v>
      </c>
      <c r="N12" s="43"/>
      <c r="P12" s="42" t="s">
        <v>6</v>
      </c>
      <c r="Q12" s="43"/>
      <c r="R12" s="42" t="s">
        <v>5</v>
      </c>
      <c r="S12" s="43"/>
    </row>
    <row r="13" spans="1:19" ht="13.5" thickBot="1">
      <c r="A13" s="24">
        <v>11</v>
      </c>
      <c r="B13" s="19"/>
      <c r="C13" s="19">
        <v>11</v>
      </c>
      <c r="D13" s="19"/>
      <c r="E13" s="19"/>
      <c r="F13" s="19"/>
      <c r="G13" s="20"/>
      <c r="H13">
        <f t="shared" ref="H13:H47" si="0">SUM(B13:G13)-A13</f>
        <v>0</v>
      </c>
      <c r="K13" s="9">
        <v>2</v>
      </c>
      <c r="L13" s="25" t="s">
        <v>0</v>
      </c>
      <c r="M13" s="24" t="s">
        <v>2</v>
      </c>
      <c r="N13" s="20" t="s">
        <v>3</v>
      </c>
      <c r="O13" s="14" t="s">
        <v>0</v>
      </c>
      <c r="P13" s="15" t="s">
        <v>2</v>
      </c>
      <c r="Q13" s="16" t="s">
        <v>3</v>
      </c>
      <c r="R13" s="15" t="s">
        <v>2</v>
      </c>
      <c r="S13" s="16" t="s">
        <v>3</v>
      </c>
    </row>
    <row r="14" spans="1:19">
      <c r="A14" s="2">
        <v>12</v>
      </c>
      <c r="B14" s="1"/>
      <c r="C14" s="1">
        <v>12</v>
      </c>
      <c r="D14" s="1"/>
      <c r="E14" s="1"/>
      <c r="F14" s="1"/>
      <c r="G14" s="3"/>
      <c r="H14">
        <f t="shared" si="0"/>
        <v>0</v>
      </c>
      <c r="K14" s="9">
        <v>3</v>
      </c>
      <c r="L14" s="26">
        <v>85</v>
      </c>
      <c r="M14" s="4">
        <v>18185</v>
      </c>
      <c r="N14" s="5">
        <v>19346</v>
      </c>
      <c r="O14" s="11">
        <v>80</v>
      </c>
      <c r="P14" s="12">
        <v>10817</v>
      </c>
      <c r="Q14" s="13">
        <v>19891</v>
      </c>
      <c r="R14" s="12">
        <v>14189</v>
      </c>
      <c r="S14" s="13">
        <v>19364</v>
      </c>
    </row>
    <row r="15" spans="1:19">
      <c r="A15" s="2">
        <v>13</v>
      </c>
      <c r="B15" s="1"/>
      <c r="C15" s="1">
        <v>13</v>
      </c>
      <c r="D15" s="1"/>
      <c r="E15" s="1"/>
      <c r="F15" s="1"/>
      <c r="G15" s="3"/>
      <c r="H15">
        <f t="shared" si="0"/>
        <v>0</v>
      </c>
      <c r="K15" s="9">
        <v>4</v>
      </c>
      <c r="L15" s="26">
        <v>86</v>
      </c>
      <c r="M15" s="4">
        <v>18222</v>
      </c>
      <c r="N15" s="5">
        <v>19361</v>
      </c>
      <c r="O15" s="9">
        <v>81</v>
      </c>
      <c r="P15" s="4">
        <v>10892</v>
      </c>
      <c r="Q15" s="5">
        <v>20106</v>
      </c>
      <c r="R15" s="4">
        <v>14181</v>
      </c>
      <c r="S15" s="5">
        <v>19392</v>
      </c>
    </row>
    <row r="16" spans="1:19">
      <c r="A16" s="2">
        <v>14</v>
      </c>
      <c r="B16" s="1"/>
      <c r="C16" s="1">
        <v>14</v>
      </c>
      <c r="D16" s="1"/>
      <c r="E16" s="1"/>
      <c r="F16" s="1"/>
      <c r="G16" s="3"/>
      <c r="H16">
        <f t="shared" si="0"/>
        <v>0</v>
      </c>
      <c r="K16" s="9">
        <v>5</v>
      </c>
      <c r="L16" s="26">
        <v>87</v>
      </c>
      <c r="M16" s="4">
        <v>18258</v>
      </c>
      <c r="N16" s="5">
        <v>19375</v>
      </c>
      <c r="O16" s="9">
        <v>82</v>
      </c>
      <c r="P16" s="4">
        <v>10964</v>
      </c>
      <c r="Q16" s="5">
        <v>20314</v>
      </c>
      <c r="R16" s="4">
        <v>14174</v>
      </c>
      <c r="S16" s="5">
        <v>19419</v>
      </c>
    </row>
    <row r="17" spans="1:19">
      <c r="A17" s="2">
        <v>15</v>
      </c>
      <c r="B17" s="1"/>
      <c r="C17" s="1">
        <v>15</v>
      </c>
      <c r="D17" s="1"/>
      <c r="E17" s="1"/>
      <c r="F17" s="1"/>
      <c r="G17" s="3"/>
      <c r="H17">
        <f t="shared" si="0"/>
        <v>0</v>
      </c>
      <c r="K17" s="9">
        <v>6</v>
      </c>
      <c r="L17" s="26">
        <v>88</v>
      </c>
      <c r="M17" s="4">
        <v>18292</v>
      </c>
      <c r="N17" s="5">
        <v>19388</v>
      </c>
      <c r="O17" s="9">
        <v>83</v>
      </c>
      <c r="P17" s="4">
        <v>11035</v>
      </c>
      <c r="Q17" s="5">
        <v>20517</v>
      </c>
      <c r="R17" s="4">
        <v>14166</v>
      </c>
      <c r="S17" s="5">
        <v>19445</v>
      </c>
    </row>
    <row r="18" spans="1:19" ht="13.5" thickBot="1">
      <c r="A18" s="2">
        <v>16</v>
      </c>
      <c r="B18" s="1"/>
      <c r="C18" s="1">
        <v>16</v>
      </c>
      <c r="D18" s="1"/>
      <c r="E18" s="1"/>
      <c r="F18" s="1"/>
      <c r="G18" s="3"/>
      <c r="H18">
        <f t="shared" si="0"/>
        <v>0</v>
      </c>
      <c r="K18" s="10">
        <v>1</v>
      </c>
      <c r="L18" s="26">
        <v>89</v>
      </c>
      <c r="M18" s="4">
        <v>18325</v>
      </c>
      <c r="N18" s="5">
        <v>19400</v>
      </c>
      <c r="O18" s="9">
        <v>84</v>
      </c>
      <c r="P18" s="4">
        <v>11103</v>
      </c>
      <c r="Q18" s="5">
        <v>20714</v>
      </c>
      <c r="R18" s="4">
        <v>14158</v>
      </c>
      <c r="S18" s="5">
        <v>19469</v>
      </c>
    </row>
    <row r="19" spans="1:19">
      <c r="A19" s="2">
        <v>17</v>
      </c>
      <c r="B19" s="1"/>
      <c r="C19" s="1">
        <v>17</v>
      </c>
      <c r="D19" s="1"/>
      <c r="E19" s="1"/>
      <c r="F19" s="1"/>
      <c r="G19" s="3"/>
      <c r="H19">
        <f t="shared" si="0"/>
        <v>0</v>
      </c>
      <c r="L19" s="22">
        <v>90</v>
      </c>
      <c r="M19" s="4">
        <v>18338</v>
      </c>
      <c r="N19" s="5">
        <v>19394</v>
      </c>
      <c r="O19" s="9">
        <v>85</v>
      </c>
      <c r="P19" s="4">
        <v>11169</v>
      </c>
      <c r="Q19" s="5">
        <v>20905</v>
      </c>
      <c r="R19" s="4">
        <v>14150</v>
      </c>
      <c r="S19" s="5">
        <v>19493</v>
      </c>
    </row>
    <row r="20" spans="1:19">
      <c r="A20" s="2">
        <v>18</v>
      </c>
      <c r="B20" s="1"/>
      <c r="C20" s="1">
        <v>18</v>
      </c>
      <c r="D20" s="1"/>
      <c r="E20" s="1"/>
      <c r="F20" s="1"/>
      <c r="G20" s="3"/>
      <c r="H20">
        <f t="shared" si="0"/>
        <v>0</v>
      </c>
      <c r="L20" s="22">
        <v>91</v>
      </c>
      <c r="M20" s="4">
        <v>18335</v>
      </c>
      <c r="N20" s="5">
        <v>19390</v>
      </c>
      <c r="O20" s="9">
        <v>86</v>
      </c>
      <c r="P20" s="4">
        <v>11154</v>
      </c>
      <c r="Q20" s="5">
        <v>21056</v>
      </c>
      <c r="R20" s="4">
        <v>14160</v>
      </c>
      <c r="S20" s="5">
        <v>19519</v>
      </c>
    </row>
    <row r="21" spans="1:19">
      <c r="A21" s="2">
        <v>19</v>
      </c>
      <c r="B21" s="1"/>
      <c r="C21" s="1">
        <v>19</v>
      </c>
      <c r="D21" s="1"/>
      <c r="E21" s="1"/>
      <c r="F21" s="1"/>
      <c r="G21" s="3"/>
      <c r="H21">
        <f t="shared" si="0"/>
        <v>0</v>
      </c>
      <c r="L21" s="22">
        <v>92</v>
      </c>
      <c r="M21" s="4">
        <v>18331</v>
      </c>
      <c r="N21" s="5">
        <v>19385</v>
      </c>
      <c r="O21" s="9">
        <v>87</v>
      </c>
      <c r="P21" s="4">
        <v>11140</v>
      </c>
      <c r="Q21" s="5">
        <v>21204</v>
      </c>
      <c r="R21" s="4">
        <v>14169</v>
      </c>
      <c r="S21" s="5">
        <v>19545</v>
      </c>
    </row>
    <row r="22" spans="1:19">
      <c r="A22" s="2">
        <v>20</v>
      </c>
      <c r="B22" s="1"/>
      <c r="C22" s="1">
        <v>20</v>
      </c>
      <c r="D22" s="1"/>
      <c r="E22" s="1"/>
      <c r="F22" s="1"/>
      <c r="G22" s="3"/>
      <c r="H22">
        <f t="shared" si="0"/>
        <v>0</v>
      </c>
      <c r="L22" s="22">
        <v>93</v>
      </c>
      <c r="M22" s="4">
        <v>18328</v>
      </c>
      <c r="N22" s="5">
        <v>19381</v>
      </c>
      <c r="O22" s="9">
        <v>88</v>
      </c>
      <c r="P22" s="4">
        <v>11125</v>
      </c>
      <c r="Q22" s="5">
        <v>21348</v>
      </c>
      <c r="R22" s="4">
        <v>14178</v>
      </c>
      <c r="S22" s="5">
        <v>19569</v>
      </c>
    </row>
    <row r="23" spans="1:19">
      <c r="A23" s="2">
        <v>21</v>
      </c>
      <c r="B23" s="1"/>
      <c r="C23" s="1">
        <v>20</v>
      </c>
      <c r="D23" s="1"/>
      <c r="E23" s="1"/>
      <c r="F23" s="1"/>
      <c r="G23" s="3"/>
      <c r="H23">
        <f t="shared" si="0"/>
        <v>-1</v>
      </c>
      <c r="L23" s="22">
        <v>94</v>
      </c>
      <c r="M23" s="4">
        <v>18323</v>
      </c>
      <c r="N23" s="5">
        <v>19375</v>
      </c>
      <c r="O23" s="9">
        <v>89</v>
      </c>
      <c r="P23" s="4">
        <v>11111</v>
      </c>
      <c r="Q23" s="5">
        <v>21488</v>
      </c>
      <c r="R23" s="4">
        <v>14187</v>
      </c>
      <c r="S23" s="5">
        <v>19593</v>
      </c>
    </row>
    <row r="24" spans="1:19">
      <c r="A24" s="2">
        <v>22</v>
      </c>
      <c r="B24" s="1"/>
      <c r="C24" s="1">
        <v>11</v>
      </c>
      <c r="D24" s="1">
        <v>11</v>
      </c>
      <c r="E24" s="1"/>
      <c r="F24" s="1"/>
      <c r="G24" s="3"/>
      <c r="H24">
        <f t="shared" si="0"/>
        <v>0</v>
      </c>
      <c r="L24" s="22">
        <v>95</v>
      </c>
      <c r="M24" s="4">
        <v>18304</v>
      </c>
      <c r="N24" s="5">
        <v>19354</v>
      </c>
      <c r="O24" s="9">
        <v>90</v>
      </c>
      <c r="P24" s="4">
        <v>11097</v>
      </c>
      <c r="Q24" s="5">
        <v>21625</v>
      </c>
      <c r="R24" s="4">
        <v>14195</v>
      </c>
      <c r="S24" s="5">
        <v>19616</v>
      </c>
    </row>
    <row r="25" spans="1:19">
      <c r="A25" s="2">
        <v>23</v>
      </c>
      <c r="B25" s="1"/>
      <c r="C25" s="1">
        <v>12</v>
      </c>
      <c r="D25" s="1">
        <v>11</v>
      </c>
      <c r="E25" s="1"/>
      <c r="F25" s="1"/>
      <c r="G25" s="3"/>
      <c r="H25">
        <f t="shared" si="0"/>
        <v>0</v>
      </c>
      <c r="L25" s="22">
        <v>96</v>
      </c>
      <c r="M25" s="4">
        <v>18310</v>
      </c>
      <c r="N25" s="5">
        <v>19367</v>
      </c>
      <c r="O25" s="9">
        <v>91</v>
      </c>
      <c r="P25" s="4">
        <v>11088</v>
      </c>
      <c r="Q25" s="5">
        <v>21418</v>
      </c>
      <c r="R25" s="4">
        <v>14196</v>
      </c>
      <c r="S25" s="5">
        <v>19613</v>
      </c>
    </row>
    <row r="26" spans="1:19">
      <c r="A26" s="2">
        <v>24</v>
      </c>
      <c r="B26" s="1"/>
      <c r="C26" s="1">
        <v>12</v>
      </c>
      <c r="D26" s="1">
        <v>12</v>
      </c>
      <c r="E26" s="1"/>
      <c r="F26" s="1"/>
      <c r="G26" s="3"/>
      <c r="H26">
        <f t="shared" si="0"/>
        <v>0</v>
      </c>
      <c r="L26" s="22">
        <v>97</v>
      </c>
      <c r="M26" s="4">
        <v>18315</v>
      </c>
      <c r="N26" s="5">
        <v>19379</v>
      </c>
      <c r="O26" s="9">
        <v>92</v>
      </c>
      <c r="P26" s="4">
        <v>11079</v>
      </c>
      <c r="Q26" s="5">
        <v>21216</v>
      </c>
      <c r="R26" s="4">
        <v>14197</v>
      </c>
      <c r="S26" s="5">
        <v>19610</v>
      </c>
    </row>
    <row r="27" spans="1:19">
      <c r="A27" s="2">
        <v>25</v>
      </c>
      <c r="B27" s="1"/>
      <c r="C27" s="1">
        <v>13</v>
      </c>
      <c r="D27" s="1">
        <v>12</v>
      </c>
      <c r="E27" s="1"/>
      <c r="F27" s="1"/>
      <c r="G27" s="3"/>
      <c r="H27">
        <f t="shared" si="0"/>
        <v>0</v>
      </c>
      <c r="L27" s="22">
        <v>98</v>
      </c>
      <c r="M27" s="4">
        <v>18321</v>
      </c>
      <c r="N27" s="5">
        <v>19390</v>
      </c>
      <c r="O27" s="9">
        <v>93</v>
      </c>
      <c r="P27" s="4">
        <v>11071</v>
      </c>
      <c r="Q27" s="5">
        <v>21018</v>
      </c>
      <c r="R27" s="4">
        <v>14197</v>
      </c>
      <c r="S27" s="5">
        <v>19607</v>
      </c>
    </row>
    <row r="28" spans="1:19">
      <c r="A28" s="2">
        <v>26</v>
      </c>
      <c r="B28" s="1"/>
      <c r="C28" s="1">
        <v>13</v>
      </c>
      <c r="D28" s="1">
        <v>13</v>
      </c>
      <c r="E28" s="1"/>
      <c r="F28" s="1"/>
      <c r="G28" s="3"/>
      <c r="H28">
        <f t="shared" si="0"/>
        <v>0</v>
      </c>
      <c r="L28" s="22">
        <v>99</v>
      </c>
      <c r="M28" s="4">
        <v>18326</v>
      </c>
      <c r="N28" s="5">
        <v>19401</v>
      </c>
      <c r="O28" s="9">
        <v>94</v>
      </c>
      <c r="P28" s="4">
        <v>11061</v>
      </c>
      <c r="Q28" s="5">
        <v>20824</v>
      </c>
      <c r="R28" s="4">
        <v>14198</v>
      </c>
      <c r="S28" s="5">
        <v>19603</v>
      </c>
    </row>
    <row r="29" spans="1:19">
      <c r="A29" s="2">
        <v>27</v>
      </c>
      <c r="B29" s="1"/>
      <c r="C29" s="1">
        <v>14</v>
      </c>
      <c r="D29" s="1">
        <v>13</v>
      </c>
      <c r="E29" s="1"/>
      <c r="F29" s="1"/>
      <c r="G29" s="3"/>
      <c r="H29">
        <f t="shared" si="0"/>
        <v>0</v>
      </c>
      <c r="L29" s="22">
        <v>100</v>
      </c>
      <c r="M29" s="4">
        <v>18316</v>
      </c>
      <c r="N29" s="5">
        <v>19396</v>
      </c>
      <c r="O29" s="9">
        <v>95</v>
      </c>
      <c r="P29" s="4">
        <v>11052</v>
      </c>
      <c r="Q29" s="5">
        <v>20634</v>
      </c>
      <c r="R29" s="4">
        <v>14198</v>
      </c>
      <c r="S29" s="5">
        <v>19600</v>
      </c>
    </row>
    <row r="30" spans="1:19">
      <c r="A30" s="2">
        <v>28</v>
      </c>
      <c r="B30" s="1"/>
      <c r="C30" s="1">
        <v>14</v>
      </c>
      <c r="D30" s="1">
        <v>14</v>
      </c>
      <c r="E30" s="1"/>
      <c r="F30" s="1"/>
      <c r="G30" s="3"/>
      <c r="H30">
        <f t="shared" si="0"/>
        <v>0</v>
      </c>
      <c r="L30" s="22">
        <v>101</v>
      </c>
      <c r="M30" s="4">
        <v>18322</v>
      </c>
      <c r="N30" s="5">
        <v>19430</v>
      </c>
      <c r="O30" s="9">
        <v>96</v>
      </c>
      <c r="P30" s="4">
        <v>11071</v>
      </c>
      <c r="Q30" s="5">
        <v>20416</v>
      </c>
      <c r="R30" s="4">
        <v>14170</v>
      </c>
      <c r="S30" s="5">
        <v>19456</v>
      </c>
    </row>
    <row r="31" spans="1:19">
      <c r="A31" s="2">
        <v>29</v>
      </c>
      <c r="B31" s="1"/>
      <c r="C31" s="1">
        <v>15</v>
      </c>
      <c r="D31" s="1">
        <v>14</v>
      </c>
      <c r="E31" s="1"/>
      <c r="F31" s="1"/>
      <c r="G31" s="3"/>
      <c r="H31">
        <f t="shared" si="0"/>
        <v>0</v>
      </c>
      <c r="L31" s="22">
        <v>102</v>
      </c>
      <c r="M31" s="4">
        <v>18328</v>
      </c>
      <c r="N31" s="5">
        <v>19463</v>
      </c>
      <c r="O31" s="9">
        <v>97</v>
      </c>
      <c r="P31" s="4">
        <v>11088</v>
      </c>
      <c r="Q31" s="5">
        <v>20203</v>
      </c>
      <c r="R31" s="4">
        <v>14142</v>
      </c>
      <c r="S31" s="5">
        <v>19315</v>
      </c>
    </row>
    <row r="32" spans="1:19">
      <c r="A32" s="2">
        <v>30</v>
      </c>
      <c r="B32" s="1"/>
      <c r="C32" s="1">
        <v>15</v>
      </c>
      <c r="D32" s="1">
        <v>15</v>
      </c>
      <c r="E32" s="1"/>
      <c r="F32" s="1"/>
      <c r="G32" s="3"/>
      <c r="H32">
        <f t="shared" si="0"/>
        <v>0</v>
      </c>
      <c r="L32" s="22">
        <v>103</v>
      </c>
      <c r="M32" s="4">
        <v>18334</v>
      </c>
      <c r="N32" s="5">
        <v>19494</v>
      </c>
      <c r="O32" s="9">
        <v>98</v>
      </c>
      <c r="P32" s="4">
        <v>11105</v>
      </c>
      <c r="Q32" s="5">
        <v>19994</v>
      </c>
      <c r="R32" s="4">
        <v>14114</v>
      </c>
      <c r="S32" s="5">
        <v>19177</v>
      </c>
    </row>
    <row r="33" spans="1:19">
      <c r="A33" s="2">
        <v>31</v>
      </c>
      <c r="B33" s="1"/>
      <c r="C33" s="1">
        <v>16</v>
      </c>
      <c r="D33" s="1">
        <v>15</v>
      </c>
      <c r="E33" s="1"/>
      <c r="F33" s="1"/>
      <c r="G33" s="3"/>
      <c r="H33">
        <f t="shared" si="0"/>
        <v>0</v>
      </c>
      <c r="L33" s="22">
        <v>104</v>
      </c>
      <c r="M33" s="4">
        <v>18340</v>
      </c>
      <c r="N33" s="5">
        <v>19525</v>
      </c>
      <c r="O33" s="9">
        <v>99</v>
      </c>
      <c r="P33" s="4">
        <v>11121</v>
      </c>
      <c r="Q33" s="5">
        <v>19789</v>
      </c>
      <c r="R33" s="4">
        <v>14087</v>
      </c>
      <c r="S33" s="5">
        <v>19042</v>
      </c>
    </row>
    <row r="34" spans="1:19" ht="13.5" thickBot="1">
      <c r="A34" s="2">
        <v>32</v>
      </c>
      <c r="B34" s="1"/>
      <c r="C34" s="1">
        <v>16</v>
      </c>
      <c r="D34" s="1">
        <v>16</v>
      </c>
      <c r="E34" s="1"/>
      <c r="F34" s="1"/>
      <c r="G34" s="3"/>
      <c r="H34">
        <f t="shared" si="0"/>
        <v>0</v>
      </c>
      <c r="L34" s="23">
        <v>105</v>
      </c>
      <c r="M34" s="6">
        <v>18331</v>
      </c>
      <c r="N34" s="7">
        <v>19539</v>
      </c>
      <c r="O34" s="9">
        <v>100</v>
      </c>
      <c r="P34" s="4">
        <v>11137</v>
      </c>
      <c r="Q34" s="5">
        <v>19589</v>
      </c>
      <c r="R34" s="4">
        <v>14061</v>
      </c>
      <c r="S34" s="5">
        <v>18909</v>
      </c>
    </row>
    <row r="35" spans="1:19">
      <c r="A35" s="2">
        <v>33</v>
      </c>
      <c r="B35" s="1"/>
      <c r="C35" s="1">
        <v>17</v>
      </c>
      <c r="D35" s="1">
        <v>16</v>
      </c>
      <c r="E35" s="1"/>
      <c r="F35" s="1"/>
      <c r="G35" s="3"/>
      <c r="H35">
        <f t="shared" si="0"/>
        <v>0</v>
      </c>
      <c r="O35" s="9">
        <v>101</v>
      </c>
      <c r="P35" s="4">
        <v>11138</v>
      </c>
      <c r="Q35" s="5">
        <v>19641</v>
      </c>
      <c r="R35" s="4">
        <v>14091</v>
      </c>
      <c r="S35" s="5">
        <v>18909</v>
      </c>
    </row>
    <row r="36" spans="1:19">
      <c r="A36" s="2">
        <v>34</v>
      </c>
      <c r="B36" s="1"/>
      <c r="C36" s="1">
        <v>17</v>
      </c>
      <c r="D36" s="1">
        <v>17</v>
      </c>
      <c r="E36" s="1"/>
      <c r="F36" s="1"/>
      <c r="G36" s="3"/>
      <c r="H36">
        <f t="shared" si="0"/>
        <v>0</v>
      </c>
      <c r="O36" s="9">
        <v>102</v>
      </c>
      <c r="P36" s="4">
        <v>11140</v>
      </c>
      <c r="Q36" s="5">
        <v>19692</v>
      </c>
      <c r="R36" s="4">
        <v>14120</v>
      </c>
      <c r="S36" s="5">
        <v>18909</v>
      </c>
    </row>
    <row r="37" spans="1:19">
      <c r="A37" s="2">
        <v>35</v>
      </c>
      <c r="B37" s="1"/>
      <c r="C37" s="1">
        <v>18</v>
      </c>
      <c r="D37" s="1">
        <v>17</v>
      </c>
      <c r="E37" s="1"/>
      <c r="F37" s="1"/>
      <c r="G37" s="3"/>
      <c r="H37">
        <f t="shared" si="0"/>
        <v>0</v>
      </c>
      <c r="O37" s="9">
        <v>103</v>
      </c>
      <c r="P37" s="4">
        <v>11141</v>
      </c>
      <c r="Q37" s="5">
        <v>19741</v>
      </c>
      <c r="R37" s="4">
        <v>14149</v>
      </c>
      <c r="S37" s="5">
        <v>18909</v>
      </c>
    </row>
    <row r="38" spans="1:19">
      <c r="A38" s="2">
        <v>36</v>
      </c>
      <c r="B38" s="1"/>
      <c r="C38" s="1">
        <v>18</v>
      </c>
      <c r="D38" s="1">
        <v>18</v>
      </c>
      <c r="E38" s="1"/>
      <c r="F38" s="1"/>
      <c r="G38" s="3"/>
      <c r="H38">
        <f t="shared" si="0"/>
        <v>0</v>
      </c>
      <c r="O38" s="9">
        <v>104</v>
      </c>
      <c r="P38" s="4">
        <v>11142</v>
      </c>
      <c r="Q38" s="5">
        <v>19789</v>
      </c>
      <c r="R38" s="4">
        <v>14177</v>
      </c>
      <c r="S38" s="5">
        <v>18909</v>
      </c>
    </row>
    <row r="39" spans="1:19">
      <c r="A39" s="2">
        <v>37</v>
      </c>
      <c r="B39" s="1"/>
      <c r="C39" s="1">
        <v>19</v>
      </c>
      <c r="D39" s="1">
        <v>18</v>
      </c>
      <c r="E39" s="1"/>
      <c r="F39" s="1"/>
      <c r="G39" s="3"/>
      <c r="H39">
        <f t="shared" si="0"/>
        <v>0</v>
      </c>
      <c r="O39" s="9">
        <v>105</v>
      </c>
      <c r="P39" s="4">
        <v>11143</v>
      </c>
      <c r="Q39" s="5">
        <v>19837</v>
      </c>
      <c r="R39" s="4">
        <v>14204</v>
      </c>
      <c r="S39" s="5">
        <v>18909</v>
      </c>
    </row>
    <row r="40" spans="1:19">
      <c r="A40" s="2">
        <v>38</v>
      </c>
      <c r="B40" s="1"/>
      <c r="C40" s="1">
        <v>12</v>
      </c>
      <c r="D40" s="1">
        <v>12</v>
      </c>
      <c r="E40" s="1">
        <v>14</v>
      </c>
      <c r="F40" s="1"/>
      <c r="G40" s="3"/>
      <c r="H40">
        <f t="shared" si="0"/>
        <v>0</v>
      </c>
      <c r="O40" s="9">
        <v>106</v>
      </c>
      <c r="P40" s="4">
        <v>11122</v>
      </c>
      <c r="Q40" s="5">
        <v>19822</v>
      </c>
      <c r="R40" s="4">
        <v>14203</v>
      </c>
      <c r="S40" s="5">
        <v>18981</v>
      </c>
    </row>
    <row r="41" spans="1:19">
      <c r="A41" s="2">
        <v>39</v>
      </c>
      <c r="B41" s="1"/>
      <c r="C41" s="1">
        <v>13</v>
      </c>
      <c r="D41" s="1">
        <v>12</v>
      </c>
      <c r="E41" s="1">
        <v>14</v>
      </c>
      <c r="F41" s="1"/>
      <c r="G41" s="3"/>
      <c r="H41">
        <f t="shared" si="0"/>
        <v>0</v>
      </c>
      <c r="O41" s="9">
        <v>107</v>
      </c>
      <c r="P41" s="4">
        <v>11101</v>
      </c>
      <c r="Q41" s="5">
        <v>19632</v>
      </c>
      <c r="R41" s="4">
        <v>14202</v>
      </c>
      <c r="S41" s="5">
        <v>19051</v>
      </c>
    </row>
    <row r="42" spans="1:19">
      <c r="A42" s="2">
        <v>40</v>
      </c>
      <c r="B42" s="1"/>
      <c r="C42" s="1">
        <v>13</v>
      </c>
      <c r="D42" s="1">
        <v>13</v>
      </c>
      <c r="E42" s="1">
        <v>14</v>
      </c>
      <c r="F42" s="1"/>
      <c r="G42" s="3"/>
      <c r="H42">
        <f t="shared" si="0"/>
        <v>0</v>
      </c>
      <c r="O42" s="9">
        <v>108</v>
      </c>
      <c r="P42" s="4">
        <v>11081</v>
      </c>
      <c r="Q42" s="5">
        <v>19420</v>
      </c>
      <c r="R42" s="4">
        <v>14200</v>
      </c>
      <c r="S42" s="5">
        <v>19099</v>
      </c>
    </row>
    <row r="43" spans="1:19">
      <c r="A43" s="2">
        <v>41</v>
      </c>
      <c r="B43" s="1"/>
      <c r="C43" s="1">
        <v>14</v>
      </c>
      <c r="D43" s="1">
        <v>13</v>
      </c>
      <c r="E43" s="1">
        <v>14</v>
      </c>
      <c r="F43" s="1"/>
      <c r="G43" s="3"/>
      <c r="H43">
        <f t="shared" si="0"/>
        <v>0</v>
      </c>
      <c r="O43" s="9">
        <v>109</v>
      </c>
      <c r="P43" s="4">
        <v>11061</v>
      </c>
      <c r="Q43" s="5">
        <v>19221</v>
      </c>
      <c r="R43" s="4">
        <v>14199</v>
      </c>
      <c r="S43" s="5">
        <v>18894</v>
      </c>
    </row>
    <row r="44" spans="1:19" ht="13.5" thickBot="1">
      <c r="A44" s="2">
        <v>42</v>
      </c>
      <c r="B44" s="1"/>
      <c r="C44" s="1">
        <v>14</v>
      </c>
      <c r="D44" s="1">
        <v>14</v>
      </c>
      <c r="E44" s="1">
        <v>14</v>
      </c>
      <c r="F44" s="1"/>
      <c r="G44" s="3"/>
      <c r="H44">
        <f t="shared" si="0"/>
        <v>0</v>
      </c>
      <c r="O44" s="10">
        <v>110</v>
      </c>
      <c r="P44" s="6">
        <v>11041</v>
      </c>
      <c r="Q44" s="7">
        <v>19007</v>
      </c>
      <c r="R44" s="6">
        <v>14198</v>
      </c>
      <c r="S44" s="7">
        <v>18694</v>
      </c>
    </row>
    <row r="45" spans="1:19">
      <c r="A45" s="2">
        <v>43</v>
      </c>
      <c r="B45" s="1"/>
      <c r="C45" s="1">
        <v>15</v>
      </c>
      <c r="D45" s="1">
        <v>14</v>
      </c>
      <c r="E45" s="1">
        <v>14</v>
      </c>
      <c r="F45" s="1"/>
      <c r="G45" s="3"/>
      <c r="H45">
        <f t="shared" si="0"/>
        <v>0</v>
      </c>
    </row>
    <row r="46" spans="1:19">
      <c r="A46" s="2">
        <v>44</v>
      </c>
      <c r="B46" s="1"/>
      <c r="C46" s="1">
        <v>15</v>
      </c>
      <c r="D46" s="1">
        <v>15</v>
      </c>
      <c r="E46" s="1">
        <v>14</v>
      </c>
      <c r="F46" s="1"/>
      <c r="G46" s="3"/>
      <c r="H46">
        <f t="shared" si="0"/>
        <v>0</v>
      </c>
    </row>
    <row r="47" spans="1:19">
      <c r="A47" s="2">
        <v>45</v>
      </c>
      <c r="B47" s="1"/>
      <c r="C47" s="1">
        <f>C44+1</f>
        <v>15</v>
      </c>
      <c r="D47" s="1">
        <f t="shared" ref="D47:E47" si="1">D44+1</f>
        <v>15</v>
      </c>
      <c r="E47" s="1">
        <f t="shared" si="1"/>
        <v>15</v>
      </c>
      <c r="F47" s="1"/>
      <c r="G47" s="3"/>
      <c r="H47">
        <f t="shared" si="0"/>
        <v>0</v>
      </c>
    </row>
    <row r="48" spans="1:19">
      <c r="A48" s="2">
        <v>46</v>
      </c>
      <c r="B48" s="1"/>
      <c r="C48" s="1">
        <f t="shared" ref="C48:E48" si="2">C45+1</f>
        <v>16</v>
      </c>
      <c r="D48" s="1">
        <f t="shared" si="2"/>
        <v>15</v>
      </c>
      <c r="E48" s="1">
        <f t="shared" si="2"/>
        <v>15</v>
      </c>
      <c r="F48" s="1"/>
      <c r="G48" s="3"/>
      <c r="H48">
        <f t="shared" ref="H48:H53" si="3">SUM(B48:G48)-A48</f>
        <v>0</v>
      </c>
    </row>
    <row r="49" spans="1:8">
      <c r="A49" s="2">
        <v>47</v>
      </c>
      <c r="B49" s="1"/>
      <c r="C49" s="1">
        <f t="shared" ref="C49:E49" si="4">C46+1</f>
        <v>16</v>
      </c>
      <c r="D49" s="1">
        <f t="shared" si="4"/>
        <v>16</v>
      </c>
      <c r="E49" s="1">
        <f t="shared" si="4"/>
        <v>15</v>
      </c>
      <c r="F49" s="1"/>
      <c r="G49" s="3"/>
      <c r="H49">
        <f t="shared" si="3"/>
        <v>0</v>
      </c>
    </row>
    <row r="50" spans="1:8">
      <c r="A50" s="2">
        <v>48</v>
      </c>
      <c r="B50" s="1"/>
      <c r="C50" s="1">
        <f t="shared" ref="C50:E50" si="5">C47+1</f>
        <v>16</v>
      </c>
      <c r="D50" s="1">
        <f t="shared" si="5"/>
        <v>16</v>
      </c>
      <c r="E50" s="1">
        <f t="shared" si="5"/>
        <v>16</v>
      </c>
      <c r="F50" s="1"/>
      <c r="G50" s="3"/>
      <c r="H50">
        <f t="shared" si="3"/>
        <v>0</v>
      </c>
    </row>
    <row r="51" spans="1:8">
      <c r="A51" s="2">
        <v>49</v>
      </c>
      <c r="B51" s="1"/>
      <c r="C51" s="1">
        <f t="shared" ref="C51:E51" si="6">C48+1</f>
        <v>17</v>
      </c>
      <c r="D51" s="1">
        <f t="shared" si="6"/>
        <v>16</v>
      </c>
      <c r="E51" s="1">
        <f t="shared" si="6"/>
        <v>16</v>
      </c>
      <c r="F51" s="1"/>
      <c r="G51" s="3"/>
      <c r="H51">
        <f t="shared" si="3"/>
        <v>0</v>
      </c>
    </row>
    <row r="52" spans="1:8">
      <c r="A52" s="2">
        <v>50</v>
      </c>
      <c r="B52" s="1"/>
      <c r="C52" s="1">
        <f t="shared" ref="C52:E52" si="7">C49+1</f>
        <v>17</v>
      </c>
      <c r="D52" s="1">
        <f t="shared" si="7"/>
        <v>17</v>
      </c>
      <c r="E52" s="1">
        <f t="shared" si="7"/>
        <v>16</v>
      </c>
      <c r="F52" s="1"/>
      <c r="G52" s="3"/>
      <c r="H52">
        <f t="shared" si="3"/>
        <v>0</v>
      </c>
    </row>
    <row r="53" spans="1:8">
      <c r="A53" s="2">
        <v>51</v>
      </c>
      <c r="B53" s="1"/>
      <c r="C53" s="1">
        <f t="shared" ref="C53:E53" si="8">C50+1</f>
        <v>17</v>
      </c>
      <c r="D53" s="1">
        <f t="shared" si="8"/>
        <v>17</v>
      </c>
      <c r="E53" s="1">
        <f t="shared" si="8"/>
        <v>17</v>
      </c>
      <c r="F53" s="1"/>
      <c r="G53" s="3"/>
      <c r="H53">
        <f t="shared" si="3"/>
        <v>0</v>
      </c>
    </row>
    <row r="54" spans="1:8">
      <c r="A54" s="2">
        <v>52</v>
      </c>
      <c r="B54" s="1"/>
      <c r="C54" s="1">
        <v>12</v>
      </c>
      <c r="D54" s="1">
        <v>12</v>
      </c>
      <c r="E54" s="1">
        <v>14</v>
      </c>
      <c r="F54" s="1">
        <v>14</v>
      </c>
      <c r="G54" s="3"/>
      <c r="H54">
        <f t="shared" ref="H54:H117" si="9">SUM(B54:G54)-A54</f>
        <v>0</v>
      </c>
    </row>
    <row r="55" spans="1:8">
      <c r="A55" s="2">
        <v>53</v>
      </c>
      <c r="B55" s="1"/>
      <c r="C55" s="1">
        <v>13</v>
      </c>
      <c r="D55" s="1">
        <v>12</v>
      </c>
      <c r="E55" s="1">
        <v>14</v>
      </c>
      <c r="F55" s="1">
        <v>14</v>
      </c>
      <c r="G55" s="3"/>
      <c r="H55">
        <f t="shared" si="9"/>
        <v>0</v>
      </c>
    </row>
    <row r="56" spans="1:8">
      <c r="A56" s="2">
        <v>54</v>
      </c>
      <c r="B56" s="1"/>
      <c r="C56" s="1">
        <v>13</v>
      </c>
      <c r="D56" s="1">
        <v>13</v>
      </c>
      <c r="E56" s="1">
        <v>14</v>
      </c>
      <c r="F56" s="1">
        <v>14</v>
      </c>
      <c r="G56" s="3"/>
      <c r="H56">
        <f t="shared" si="9"/>
        <v>0</v>
      </c>
    </row>
    <row r="57" spans="1:8">
      <c r="A57" s="2">
        <v>55</v>
      </c>
      <c r="B57" s="1"/>
      <c r="C57" s="1">
        <f t="shared" ref="C57:E57" si="10">C61-1</f>
        <v>14</v>
      </c>
      <c r="D57" s="1">
        <v>13</v>
      </c>
      <c r="E57" s="1">
        <f t="shared" si="10"/>
        <v>14</v>
      </c>
      <c r="F57" s="1">
        <v>14</v>
      </c>
      <c r="G57" s="3"/>
      <c r="H57">
        <f t="shared" si="9"/>
        <v>0</v>
      </c>
    </row>
    <row r="58" spans="1:8">
      <c r="A58" s="2">
        <v>56</v>
      </c>
      <c r="B58" s="1"/>
      <c r="C58" s="1">
        <f t="shared" ref="C58:F58" si="11">C62-1</f>
        <v>14</v>
      </c>
      <c r="D58" s="1">
        <f t="shared" si="11"/>
        <v>14</v>
      </c>
      <c r="E58" s="1">
        <f t="shared" si="11"/>
        <v>14</v>
      </c>
      <c r="F58" s="1">
        <f t="shared" si="11"/>
        <v>14</v>
      </c>
      <c r="G58" s="3"/>
      <c r="H58">
        <f t="shared" si="9"/>
        <v>0</v>
      </c>
    </row>
    <row r="59" spans="1:8">
      <c r="A59" s="2">
        <v>57</v>
      </c>
      <c r="B59" s="1"/>
      <c r="C59" s="1">
        <f t="shared" ref="C59:F59" si="12">C63-1</f>
        <v>15</v>
      </c>
      <c r="D59" s="1">
        <f t="shared" si="12"/>
        <v>14</v>
      </c>
      <c r="E59" s="1">
        <f t="shared" si="12"/>
        <v>14</v>
      </c>
      <c r="F59" s="1">
        <f t="shared" si="12"/>
        <v>14</v>
      </c>
      <c r="G59" s="3"/>
      <c r="H59">
        <f t="shared" si="9"/>
        <v>0</v>
      </c>
    </row>
    <row r="60" spans="1:8">
      <c r="A60" s="2">
        <v>58</v>
      </c>
      <c r="B60" s="1"/>
      <c r="C60" s="1">
        <f t="shared" ref="C60:F60" si="13">C64-1</f>
        <v>15</v>
      </c>
      <c r="D60" s="1">
        <f t="shared" si="13"/>
        <v>15</v>
      </c>
      <c r="E60" s="1">
        <f t="shared" si="13"/>
        <v>14</v>
      </c>
      <c r="F60" s="1">
        <f t="shared" si="13"/>
        <v>14</v>
      </c>
      <c r="G60" s="3"/>
      <c r="H60">
        <f t="shared" si="9"/>
        <v>0</v>
      </c>
    </row>
    <row r="61" spans="1:8">
      <c r="A61" s="2">
        <v>59</v>
      </c>
      <c r="B61" s="1"/>
      <c r="C61" s="1">
        <f t="shared" ref="C61:F61" si="14">C65-1</f>
        <v>15</v>
      </c>
      <c r="D61" s="1">
        <f t="shared" si="14"/>
        <v>15</v>
      </c>
      <c r="E61" s="1">
        <f t="shared" si="14"/>
        <v>15</v>
      </c>
      <c r="F61" s="1">
        <f t="shared" si="14"/>
        <v>14</v>
      </c>
      <c r="G61" s="3"/>
      <c r="H61">
        <f t="shared" si="9"/>
        <v>0</v>
      </c>
    </row>
    <row r="62" spans="1:8">
      <c r="A62" s="2">
        <v>60</v>
      </c>
      <c r="B62" s="1"/>
      <c r="C62" s="1">
        <f t="shared" ref="C62:E62" si="15">C66-1</f>
        <v>15</v>
      </c>
      <c r="D62" s="1">
        <f t="shared" si="15"/>
        <v>15</v>
      </c>
      <c r="E62" s="1">
        <f t="shared" si="15"/>
        <v>15</v>
      </c>
      <c r="F62" s="1">
        <f>F66-1</f>
        <v>15</v>
      </c>
      <c r="G62" s="3"/>
      <c r="H62">
        <f t="shared" si="9"/>
        <v>0</v>
      </c>
    </row>
    <row r="63" spans="1:8">
      <c r="A63" s="2">
        <v>61</v>
      </c>
      <c r="B63" s="1"/>
      <c r="C63" s="1">
        <v>16</v>
      </c>
      <c r="D63" s="1">
        <v>15</v>
      </c>
      <c r="E63" s="1">
        <v>15</v>
      </c>
      <c r="F63" s="1">
        <v>15</v>
      </c>
      <c r="G63" s="3"/>
      <c r="H63">
        <f t="shared" si="9"/>
        <v>0</v>
      </c>
    </row>
    <row r="64" spans="1:8">
      <c r="A64" s="2">
        <v>62</v>
      </c>
      <c r="B64" s="1"/>
      <c r="C64" s="1">
        <v>16</v>
      </c>
      <c r="D64" s="1">
        <v>16</v>
      </c>
      <c r="E64" s="1">
        <v>15</v>
      </c>
      <c r="F64" s="1">
        <v>15</v>
      </c>
      <c r="G64" s="3"/>
      <c r="H64">
        <f t="shared" si="9"/>
        <v>0</v>
      </c>
    </row>
    <row r="65" spans="1:8">
      <c r="A65" s="2">
        <v>63</v>
      </c>
      <c r="B65" s="1"/>
      <c r="C65" s="1">
        <v>16</v>
      </c>
      <c r="D65" s="1">
        <v>16</v>
      </c>
      <c r="E65" s="1">
        <v>16</v>
      </c>
      <c r="F65" s="1">
        <v>15</v>
      </c>
      <c r="G65" s="3"/>
      <c r="H65">
        <f t="shared" si="9"/>
        <v>0</v>
      </c>
    </row>
    <row r="66" spans="1:8">
      <c r="A66" s="2">
        <v>64</v>
      </c>
      <c r="B66" s="1"/>
      <c r="C66" s="1">
        <v>16</v>
      </c>
      <c r="D66" s="1">
        <v>16</v>
      </c>
      <c r="E66" s="1">
        <v>16</v>
      </c>
      <c r="F66" s="1">
        <v>16</v>
      </c>
      <c r="G66" s="3"/>
      <c r="H66">
        <f t="shared" si="9"/>
        <v>0</v>
      </c>
    </row>
    <row r="67" spans="1:8">
      <c r="A67" s="2">
        <v>65</v>
      </c>
      <c r="B67" s="1"/>
      <c r="C67" s="1">
        <f t="shared" ref="C67:F67" si="16">C63+1</f>
        <v>17</v>
      </c>
      <c r="D67" s="1">
        <f t="shared" si="16"/>
        <v>16</v>
      </c>
      <c r="E67" s="1">
        <f t="shared" si="16"/>
        <v>16</v>
      </c>
      <c r="F67" s="1">
        <f t="shared" si="16"/>
        <v>16</v>
      </c>
      <c r="G67" s="3"/>
      <c r="H67">
        <f t="shared" si="9"/>
        <v>0</v>
      </c>
    </row>
    <row r="68" spans="1:8">
      <c r="A68" s="2">
        <v>66</v>
      </c>
      <c r="B68" s="1"/>
      <c r="C68" s="1">
        <v>12</v>
      </c>
      <c r="D68" s="1">
        <v>12</v>
      </c>
      <c r="E68" s="1">
        <v>14</v>
      </c>
      <c r="F68" s="1">
        <v>14</v>
      </c>
      <c r="G68" s="3">
        <v>14</v>
      </c>
      <c r="H68">
        <f t="shared" si="9"/>
        <v>0</v>
      </c>
    </row>
    <row r="69" spans="1:8">
      <c r="A69" s="2">
        <v>67</v>
      </c>
      <c r="B69" s="1"/>
      <c r="C69" s="1">
        <v>13</v>
      </c>
      <c r="D69" s="1">
        <v>12</v>
      </c>
      <c r="E69" s="1">
        <v>14</v>
      </c>
      <c r="F69" s="1">
        <v>14</v>
      </c>
      <c r="G69" s="3">
        <v>14</v>
      </c>
      <c r="H69">
        <f t="shared" si="9"/>
        <v>0</v>
      </c>
    </row>
    <row r="70" spans="1:8">
      <c r="A70" s="2">
        <v>68</v>
      </c>
      <c r="B70" s="1"/>
      <c r="C70" s="1">
        <v>13</v>
      </c>
      <c r="D70" s="1">
        <v>13</v>
      </c>
      <c r="E70" s="1">
        <v>14</v>
      </c>
      <c r="F70" s="1">
        <v>14</v>
      </c>
      <c r="G70" s="3">
        <v>14</v>
      </c>
      <c r="H70">
        <f t="shared" si="9"/>
        <v>0</v>
      </c>
    </row>
    <row r="71" spans="1:8">
      <c r="A71" s="2">
        <v>69</v>
      </c>
      <c r="B71" s="1"/>
      <c r="C71" s="1">
        <v>14</v>
      </c>
      <c r="D71" s="1">
        <v>13</v>
      </c>
      <c r="E71" s="1">
        <v>14</v>
      </c>
      <c r="F71" s="1">
        <v>14</v>
      </c>
      <c r="G71" s="3">
        <v>14</v>
      </c>
      <c r="H71">
        <f t="shared" si="9"/>
        <v>0</v>
      </c>
    </row>
    <row r="72" spans="1:8">
      <c r="A72" s="2">
        <v>70</v>
      </c>
      <c r="B72" s="1"/>
      <c r="C72" s="1">
        <v>14</v>
      </c>
      <c r="D72" s="1">
        <v>14</v>
      </c>
      <c r="E72" s="1">
        <v>14</v>
      </c>
      <c r="F72" s="1">
        <v>14</v>
      </c>
      <c r="G72" s="3">
        <v>14</v>
      </c>
      <c r="H72">
        <f t="shared" si="9"/>
        <v>0</v>
      </c>
    </row>
    <row r="73" spans="1:8">
      <c r="A73" s="2">
        <v>71</v>
      </c>
      <c r="B73" s="1"/>
      <c r="C73" s="1">
        <v>15</v>
      </c>
      <c r="D73" s="1">
        <v>14</v>
      </c>
      <c r="E73" s="1">
        <v>14</v>
      </c>
      <c r="F73" s="1">
        <v>14</v>
      </c>
      <c r="G73" s="3">
        <v>14</v>
      </c>
      <c r="H73">
        <f t="shared" si="9"/>
        <v>0</v>
      </c>
    </row>
    <row r="74" spans="1:8">
      <c r="A74" s="2">
        <v>72</v>
      </c>
      <c r="B74" s="1"/>
      <c r="C74" s="1">
        <v>15</v>
      </c>
      <c r="D74" s="1">
        <v>15</v>
      </c>
      <c r="E74" s="1">
        <v>14</v>
      </c>
      <c r="F74" s="1">
        <v>14</v>
      </c>
      <c r="G74" s="3">
        <v>14</v>
      </c>
      <c r="H74">
        <f t="shared" si="9"/>
        <v>0</v>
      </c>
    </row>
    <row r="75" spans="1:8">
      <c r="A75" s="2">
        <v>73</v>
      </c>
      <c r="B75" s="1"/>
      <c r="C75" s="1">
        <v>15</v>
      </c>
      <c r="D75" s="1">
        <v>15</v>
      </c>
      <c r="E75" s="1">
        <v>15</v>
      </c>
      <c r="F75" s="1">
        <v>14</v>
      </c>
      <c r="G75" s="3">
        <v>14</v>
      </c>
      <c r="H75">
        <f t="shared" si="9"/>
        <v>0</v>
      </c>
    </row>
    <row r="76" spans="1:8">
      <c r="A76" s="2">
        <v>74</v>
      </c>
      <c r="B76" s="1"/>
      <c r="C76" s="1">
        <f t="shared" ref="C76:E76" si="17">C72+1</f>
        <v>15</v>
      </c>
      <c r="D76" s="1">
        <f t="shared" si="17"/>
        <v>15</v>
      </c>
      <c r="E76" s="1">
        <f t="shared" si="17"/>
        <v>15</v>
      </c>
      <c r="F76" s="1">
        <v>15</v>
      </c>
      <c r="G76" s="3">
        <v>14</v>
      </c>
      <c r="H76">
        <f t="shared" si="9"/>
        <v>0</v>
      </c>
    </row>
    <row r="77" spans="1:8">
      <c r="A77" s="2">
        <v>75</v>
      </c>
      <c r="B77" s="1"/>
      <c r="C77" s="1">
        <v>15</v>
      </c>
      <c r="D77" s="1">
        <f t="shared" ref="D77:F77" si="18">D73+1</f>
        <v>15</v>
      </c>
      <c r="E77" s="1">
        <f t="shared" si="18"/>
        <v>15</v>
      </c>
      <c r="F77" s="1">
        <f t="shared" si="18"/>
        <v>15</v>
      </c>
      <c r="G77" s="3">
        <v>15</v>
      </c>
      <c r="H77">
        <f t="shared" si="9"/>
        <v>0</v>
      </c>
    </row>
    <row r="78" spans="1:8">
      <c r="A78" s="2">
        <v>76</v>
      </c>
      <c r="B78" s="1"/>
      <c r="C78" s="1">
        <f t="shared" ref="C78" si="19">C74+1</f>
        <v>16</v>
      </c>
      <c r="D78" s="1">
        <v>15</v>
      </c>
      <c r="E78" s="1">
        <v>15</v>
      </c>
      <c r="F78" s="1">
        <v>15</v>
      </c>
      <c r="G78" s="3">
        <v>15</v>
      </c>
      <c r="H78">
        <f t="shared" si="9"/>
        <v>0</v>
      </c>
    </row>
    <row r="79" spans="1:8">
      <c r="A79" s="2">
        <v>77</v>
      </c>
      <c r="B79" s="1"/>
      <c r="C79" s="1">
        <f t="shared" ref="C79:E80" si="20">C75+1</f>
        <v>16</v>
      </c>
      <c r="D79" s="1">
        <f t="shared" si="20"/>
        <v>16</v>
      </c>
      <c r="E79" s="1">
        <v>15</v>
      </c>
      <c r="F79" s="1">
        <v>15</v>
      </c>
      <c r="G79" s="3">
        <v>15</v>
      </c>
      <c r="H79">
        <f t="shared" si="9"/>
        <v>0</v>
      </c>
    </row>
    <row r="80" spans="1:8">
      <c r="A80" s="2">
        <v>78</v>
      </c>
      <c r="B80" s="1"/>
      <c r="C80" s="1">
        <f>C76+1</f>
        <v>16</v>
      </c>
      <c r="D80" s="1">
        <f t="shared" si="20"/>
        <v>16</v>
      </c>
      <c r="E80" s="1">
        <f t="shared" si="20"/>
        <v>16</v>
      </c>
      <c r="F80" s="1">
        <v>15</v>
      </c>
      <c r="G80" s="3">
        <v>15</v>
      </c>
      <c r="H80">
        <f t="shared" si="9"/>
        <v>0</v>
      </c>
    </row>
    <row r="81" spans="1:8">
      <c r="A81" s="2">
        <v>79</v>
      </c>
      <c r="B81" s="1"/>
      <c r="C81" s="1">
        <v>16</v>
      </c>
      <c r="D81" s="1">
        <v>16</v>
      </c>
      <c r="E81" s="1">
        <v>16</v>
      </c>
      <c r="F81" s="1">
        <v>16</v>
      </c>
      <c r="G81" s="3">
        <v>15</v>
      </c>
      <c r="H81">
        <f t="shared" si="9"/>
        <v>0</v>
      </c>
    </row>
    <row r="82" spans="1:8">
      <c r="A82" s="2">
        <v>80</v>
      </c>
      <c r="B82" s="1"/>
      <c r="C82" s="1">
        <v>16</v>
      </c>
      <c r="D82" s="1">
        <v>16</v>
      </c>
      <c r="E82" s="1">
        <v>16</v>
      </c>
      <c r="F82" s="1">
        <v>16</v>
      </c>
      <c r="G82" s="3">
        <v>16</v>
      </c>
      <c r="H82">
        <f t="shared" si="9"/>
        <v>0</v>
      </c>
    </row>
    <row r="83" spans="1:8">
      <c r="A83" s="2">
        <v>81</v>
      </c>
      <c r="B83" s="1"/>
      <c r="C83" s="1">
        <v>17</v>
      </c>
      <c r="D83" s="1">
        <v>16</v>
      </c>
      <c r="E83" s="1">
        <v>16</v>
      </c>
      <c r="F83" s="1">
        <v>16</v>
      </c>
      <c r="G83" s="3">
        <v>16</v>
      </c>
      <c r="H83">
        <f t="shared" si="9"/>
        <v>0</v>
      </c>
    </row>
    <row r="84" spans="1:8">
      <c r="A84" s="2">
        <v>82</v>
      </c>
      <c r="B84" s="1"/>
      <c r="C84" s="1">
        <v>17</v>
      </c>
      <c r="D84" s="1">
        <v>17</v>
      </c>
      <c r="E84" s="1">
        <v>16</v>
      </c>
      <c r="F84" s="1">
        <v>16</v>
      </c>
      <c r="G84" s="3">
        <v>16</v>
      </c>
      <c r="H84">
        <f t="shared" si="9"/>
        <v>0</v>
      </c>
    </row>
    <row r="85" spans="1:8">
      <c r="A85" s="2">
        <v>83</v>
      </c>
      <c r="B85" s="1"/>
      <c r="C85" s="1">
        <v>17</v>
      </c>
      <c r="D85" s="1">
        <v>17</v>
      </c>
      <c r="E85" s="1">
        <v>17</v>
      </c>
      <c r="F85" s="1">
        <v>16</v>
      </c>
      <c r="G85" s="3">
        <v>16</v>
      </c>
      <c r="H85">
        <f t="shared" si="9"/>
        <v>0</v>
      </c>
    </row>
    <row r="86" spans="1:8">
      <c r="A86" s="2">
        <v>84</v>
      </c>
      <c r="B86" s="1"/>
      <c r="C86" s="1">
        <v>17</v>
      </c>
      <c r="D86" s="1">
        <v>17</v>
      </c>
      <c r="E86" s="1">
        <v>17</v>
      </c>
      <c r="F86" s="1">
        <v>17</v>
      </c>
      <c r="G86" s="3">
        <v>16</v>
      </c>
      <c r="H86">
        <f t="shared" si="9"/>
        <v>0</v>
      </c>
    </row>
    <row r="87" spans="1:8">
      <c r="A87" s="2">
        <v>85</v>
      </c>
      <c r="B87" s="1">
        <v>19</v>
      </c>
      <c r="C87" s="1">
        <v>12</v>
      </c>
      <c r="D87" s="1">
        <v>12</v>
      </c>
      <c r="E87" s="1">
        <v>14</v>
      </c>
      <c r="F87" s="1">
        <v>14</v>
      </c>
      <c r="G87" s="3">
        <v>14</v>
      </c>
      <c r="H87">
        <f t="shared" si="9"/>
        <v>0</v>
      </c>
    </row>
    <row r="88" spans="1:8">
      <c r="A88" s="2">
        <v>86</v>
      </c>
      <c r="B88" s="1">
        <v>19</v>
      </c>
      <c r="C88" s="1">
        <v>13</v>
      </c>
      <c r="D88" s="1">
        <v>12</v>
      </c>
      <c r="E88" s="1">
        <v>14</v>
      </c>
      <c r="F88" s="1">
        <v>14</v>
      </c>
      <c r="G88" s="3">
        <v>14</v>
      </c>
      <c r="H88">
        <f t="shared" si="9"/>
        <v>0</v>
      </c>
    </row>
    <row r="89" spans="1:8">
      <c r="A89" s="2">
        <v>87</v>
      </c>
      <c r="B89" s="1">
        <v>19</v>
      </c>
      <c r="C89" s="1">
        <v>13</v>
      </c>
      <c r="D89" s="1">
        <v>13</v>
      </c>
      <c r="E89" s="1">
        <v>14</v>
      </c>
      <c r="F89" s="1">
        <v>14</v>
      </c>
      <c r="G89" s="3">
        <v>14</v>
      </c>
      <c r="H89">
        <f t="shared" si="9"/>
        <v>0</v>
      </c>
    </row>
    <row r="90" spans="1:8">
      <c r="A90" s="2">
        <v>88</v>
      </c>
      <c r="B90" s="1">
        <v>19</v>
      </c>
      <c r="C90" s="1">
        <v>14</v>
      </c>
      <c r="D90" s="1">
        <v>13</v>
      </c>
      <c r="E90" s="1">
        <v>14</v>
      </c>
      <c r="F90" s="1">
        <v>14</v>
      </c>
      <c r="G90" s="3">
        <v>14</v>
      </c>
      <c r="H90">
        <f t="shared" si="9"/>
        <v>0</v>
      </c>
    </row>
    <row r="91" spans="1:8">
      <c r="A91" s="2">
        <v>89</v>
      </c>
      <c r="B91" s="1">
        <v>19</v>
      </c>
      <c r="C91" s="1">
        <v>14</v>
      </c>
      <c r="D91" s="1">
        <v>14</v>
      </c>
      <c r="E91" s="1">
        <v>14</v>
      </c>
      <c r="F91" s="1">
        <v>14</v>
      </c>
      <c r="G91" s="3">
        <v>14</v>
      </c>
      <c r="H91">
        <f t="shared" si="9"/>
        <v>0</v>
      </c>
    </row>
    <row r="92" spans="1:8">
      <c r="A92" s="2">
        <v>90</v>
      </c>
      <c r="B92" s="1">
        <v>19</v>
      </c>
      <c r="C92" s="1">
        <v>15</v>
      </c>
      <c r="D92" s="1">
        <v>14</v>
      </c>
      <c r="E92" s="1">
        <v>14</v>
      </c>
      <c r="F92" s="1">
        <v>14</v>
      </c>
      <c r="G92" s="3">
        <v>14</v>
      </c>
      <c r="H92">
        <f t="shared" si="9"/>
        <v>0</v>
      </c>
    </row>
    <row r="93" spans="1:8">
      <c r="A93" s="2">
        <v>91</v>
      </c>
      <c r="B93" s="1">
        <v>19</v>
      </c>
      <c r="C93" s="1">
        <v>15</v>
      </c>
      <c r="D93" s="1">
        <v>15</v>
      </c>
      <c r="E93" s="1">
        <v>14</v>
      </c>
      <c r="F93" s="1">
        <v>14</v>
      </c>
      <c r="G93" s="3">
        <v>14</v>
      </c>
      <c r="H93">
        <f t="shared" si="9"/>
        <v>0</v>
      </c>
    </row>
    <row r="94" spans="1:8">
      <c r="A94" s="2">
        <v>92</v>
      </c>
      <c r="B94" s="1">
        <v>19</v>
      </c>
      <c r="C94" s="1">
        <v>15</v>
      </c>
      <c r="D94" s="1">
        <v>15</v>
      </c>
      <c r="E94" s="1">
        <v>15</v>
      </c>
      <c r="F94" s="1">
        <v>14</v>
      </c>
      <c r="G94" s="3">
        <v>14</v>
      </c>
      <c r="H94">
        <f t="shared" si="9"/>
        <v>0</v>
      </c>
    </row>
    <row r="95" spans="1:8">
      <c r="A95" s="2">
        <v>93</v>
      </c>
      <c r="B95" s="1">
        <v>19</v>
      </c>
      <c r="C95" s="1">
        <v>15</v>
      </c>
      <c r="D95" s="1">
        <v>15</v>
      </c>
      <c r="E95" s="1">
        <v>15</v>
      </c>
      <c r="F95" s="1">
        <v>15</v>
      </c>
      <c r="G95" s="3">
        <v>14</v>
      </c>
      <c r="H95">
        <f t="shared" si="9"/>
        <v>0</v>
      </c>
    </row>
    <row r="96" spans="1:8">
      <c r="A96" s="2">
        <v>94</v>
      </c>
      <c r="B96" s="1">
        <v>19</v>
      </c>
      <c r="C96" s="1">
        <f>C91+1</f>
        <v>15</v>
      </c>
      <c r="D96" s="1">
        <f t="shared" ref="D96:G96" si="21">D91+1</f>
        <v>15</v>
      </c>
      <c r="E96" s="1">
        <f t="shared" si="21"/>
        <v>15</v>
      </c>
      <c r="F96" s="1">
        <f t="shared" si="21"/>
        <v>15</v>
      </c>
      <c r="G96" s="3">
        <f t="shared" si="21"/>
        <v>15</v>
      </c>
      <c r="H96">
        <f t="shared" si="9"/>
        <v>0</v>
      </c>
    </row>
    <row r="97" spans="1:8">
      <c r="A97" s="2">
        <v>95</v>
      </c>
      <c r="B97" s="1">
        <v>19</v>
      </c>
      <c r="C97" s="1">
        <f t="shared" ref="C97:G97" si="22">C92+1</f>
        <v>16</v>
      </c>
      <c r="D97" s="1">
        <f t="shared" si="22"/>
        <v>15</v>
      </c>
      <c r="E97" s="1">
        <f t="shared" si="22"/>
        <v>15</v>
      </c>
      <c r="F97" s="1">
        <f t="shared" si="22"/>
        <v>15</v>
      </c>
      <c r="G97" s="3">
        <f t="shared" si="22"/>
        <v>15</v>
      </c>
      <c r="H97">
        <f t="shared" si="9"/>
        <v>0</v>
      </c>
    </row>
    <row r="98" spans="1:8">
      <c r="A98" s="2">
        <v>96</v>
      </c>
      <c r="B98" s="1">
        <v>19</v>
      </c>
      <c r="C98" s="1">
        <f t="shared" ref="C98:G98" si="23">C93+1</f>
        <v>16</v>
      </c>
      <c r="D98" s="1">
        <f t="shared" si="23"/>
        <v>16</v>
      </c>
      <c r="E98" s="1">
        <f t="shared" si="23"/>
        <v>15</v>
      </c>
      <c r="F98" s="1">
        <f t="shared" si="23"/>
        <v>15</v>
      </c>
      <c r="G98" s="3">
        <f t="shared" si="23"/>
        <v>15</v>
      </c>
      <c r="H98">
        <f t="shared" si="9"/>
        <v>0</v>
      </c>
    </row>
    <row r="99" spans="1:8">
      <c r="A99" s="2">
        <v>97</v>
      </c>
      <c r="B99" s="1">
        <v>19</v>
      </c>
      <c r="C99" s="1">
        <f t="shared" ref="C99:G99" si="24">C94+1</f>
        <v>16</v>
      </c>
      <c r="D99" s="1">
        <f t="shared" si="24"/>
        <v>16</v>
      </c>
      <c r="E99" s="1">
        <f t="shared" si="24"/>
        <v>16</v>
      </c>
      <c r="F99" s="1">
        <f t="shared" si="24"/>
        <v>15</v>
      </c>
      <c r="G99" s="3">
        <f t="shared" si="24"/>
        <v>15</v>
      </c>
      <c r="H99">
        <f t="shared" si="9"/>
        <v>0</v>
      </c>
    </row>
    <row r="100" spans="1:8">
      <c r="A100" s="2">
        <v>98</v>
      </c>
      <c r="B100" s="1">
        <v>19</v>
      </c>
      <c r="C100" s="1">
        <f t="shared" ref="C100:G100" si="25">C95+1</f>
        <v>16</v>
      </c>
      <c r="D100" s="1">
        <f t="shared" si="25"/>
        <v>16</v>
      </c>
      <c r="E100" s="1">
        <f t="shared" si="25"/>
        <v>16</v>
      </c>
      <c r="F100" s="1">
        <f t="shared" si="25"/>
        <v>16</v>
      </c>
      <c r="G100" s="3">
        <f t="shared" si="25"/>
        <v>15</v>
      </c>
      <c r="H100">
        <f t="shared" si="9"/>
        <v>0</v>
      </c>
    </row>
    <row r="101" spans="1:8">
      <c r="A101" s="2">
        <v>99</v>
      </c>
      <c r="B101" s="1">
        <v>19</v>
      </c>
      <c r="C101" s="1">
        <f t="shared" ref="C101:G101" si="26">C96+1</f>
        <v>16</v>
      </c>
      <c r="D101" s="1">
        <f t="shared" si="26"/>
        <v>16</v>
      </c>
      <c r="E101" s="1">
        <f t="shared" si="26"/>
        <v>16</v>
      </c>
      <c r="F101" s="1">
        <f t="shared" si="26"/>
        <v>16</v>
      </c>
      <c r="G101" s="3">
        <f t="shared" si="26"/>
        <v>16</v>
      </c>
      <c r="H101">
        <f t="shared" si="9"/>
        <v>0</v>
      </c>
    </row>
    <row r="102" spans="1:8">
      <c r="A102" s="2">
        <v>100</v>
      </c>
      <c r="B102" s="1">
        <v>19</v>
      </c>
      <c r="C102" s="1">
        <f t="shared" ref="C102:G102" si="27">C97+1</f>
        <v>17</v>
      </c>
      <c r="D102" s="1">
        <f t="shared" si="27"/>
        <v>16</v>
      </c>
      <c r="E102" s="1">
        <f t="shared" si="27"/>
        <v>16</v>
      </c>
      <c r="F102" s="1">
        <f t="shared" si="27"/>
        <v>16</v>
      </c>
      <c r="G102" s="3">
        <f t="shared" si="27"/>
        <v>16</v>
      </c>
      <c r="H102">
        <f t="shared" si="9"/>
        <v>0</v>
      </c>
    </row>
    <row r="103" spans="1:8">
      <c r="A103" s="2">
        <v>101</v>
      </c>
      <c r="B103" s="1">
        <v>19</v>
      </c>
      <c r="C103" s="1">
        <f t="shared" ref="C103:G103" si="28">C98+1</f>
        <v>17</v>
      </c>
      <c r="D103" s="1">
        <f t="shared" si="28"/>
        <v>17</v>
      </c>
      <c r="E103" s="1">
        <f t="shared" si="28"/>
        <v>16</v>
      </c>
      <c r="F103" s="1">
        <f t="shared" si="28"/>
        <v>16</v>
      </c>
      <c r="G103" s="3">
        <f t="shared" si="28"/>
        <v>16</v>
      </c>
      <c r="H103">
        <f t="shared" si="9"/>
        <v>0</v>
      </c>
    </row>
    <row r="104" spans="1:8">
      <c r="A104" s="2">
        <v>102</v>
      </c>
      <c r="B104" s="1">
        <v>19</v>
      </c>
      <c r="C104" s="1">
        <f t="shared" ref="C104:G104" si="29">C99+1</f>
        <v>17</v>
      </c>
      <c r="D104" s="1">
        <f t="shared" si="29"/>
        <v>17</v>
      </c>
      <c r="E104" s="1">
        <f t="shared" si="29"/>
        <v>17</v>
      </c>
      <c r="F104" s="1">
        <f t="shared" si="29"/>
        <v>16</v>
      </c>
      <c r="G104" s="3">
        <f t="shared" si="29"/>
        <v>16</v>
      </c>
      <c r="H104">
        <f t="shared" si="9"/>
        <v>0</v>
      </c>
    </row>
    <row r="105" spans="1:8">
      <c r="A105" s="2">
        <v>103</v>
      </c>
      <c r="B105" s="1">
        <v>19</v>
      </c>
      <c r="C105" s="1">
        <f t="shared" ref="C105:G105" si="30">C100+1</f>
        <v>17</v>
      </c>
      <c r="D105" s="1">
        <f t="shared" si="30"/>
        <v>17</v>
      </c>
      <c r="E105" s="1">
        <f t="shared" si="30"/>
        <v>17</v>
      </c>
      <c r="F105" s="1">
        <f t="shared" si="30"/>
        <v>17</v>
      </c>
      <c r="G105" s="3">
        <f t="shared" si="30"/>
        <v>16</v>
      </c>
      <c r="H105">
        <f t="shared" si="9"/>
        <v>0</v>
      </c>
    </row>
    <row r="106" spans="1:8">
      <c r="A106" s="2">
        <v>104</v>
      </c>
      <c r="B106" s="1">
        <v>19</v>
      </c>
      <c r="C106" s="1">
        <f t="shared" ref="C106:G106" si="31">C101+1</f>
        <v>17</v>
      </c>
      <c r="D106" s="1">
        <f t="shared" si="31"/>
        <v>17</v>
      </c>
      <c r="E106" s="1">
        <f t="shared" si="31"/>
        <v>17</v>
      </c>
      <c r="F106" s="1">
        <f t="shared" si="31"/>
        <v>17</v>
      </c>
      <c r="G106" s="3">
        <f t="shared" si="31"/>
        <v>17</v>
      </c>
      <c r="H106">
        <f t="shared" si="9"/>
        <v>0</v>
      </c>
    </row>
    <row r="107" spans="1:8">
      <c r="A107" s="2">
        <v>105</v>
      </c>
      <c r="B107" s="1">
        <v>19</v>
      </c>
      <c r="C107" s="1">
        <f t="shared" ref="C107:G107" si="32">C102+1</f>
        <v>18</v>
      </c>
      <c r="D107" s="1">
        <f t="shared" si="32"/>
        <v>17</v>
      </c>
      <c r="E107" s="1">
        <f t="shared" si="32"/>
        <v>17</v>
      </c>
      <c r="F107" s="1">
        <f t="shared" si="32"/>
        <v>17</v>
      </c>
      <c r="G107" s="3">
        <f t="shared" si="32"/>
        <v>17</v>
      </c>
      <c r="H107">
        <f t="shared" si="9"/>
        <v>0</v>
      </c>
    </row>
    <row r="108" spans="1:8">
      <c r="A108" s="2">
        <v>106</v>
      </c>
      <c r="B108" s="1">
        <v>19</v>
      </c>
      <c r="C108" s="1">
        <f t="shared" ref="C108:G108" si="33">C103+1</f>
        <v>18</v>
      </c>
      <c r="D108" s="1">
        <f t="shared" si="33"/>
        <v>18</v>
      </c>
      <c r="E108" s="1">
        <f t="shared" si="33"/>
        <v>17</v>
      </c>
      <c r="F108" s="1">
        <f t="shared" si="33"/>
        <v>17</v>
      </c>
      <c r="G108" s="3">
        <f t="shared" si="33"/>
        <v>17</v>
      </c>
      <c r="H108">
        <f t="shared" si="9"/>
        <v>0</v>
      </c>
    </row>
    <row r="109" spans="1:8">
      <c r="A109" s="2">
        <v>107</v>
      </c>
      <c r="B109" s="1">
        <v>19</v>
      </c>
      <c r="C109" s="1">
        <f t="shared" ref="C109:G109" si="34">C104+1</f>
        <v>18</v>
      </c>
      <c r="D109" s="1">
        <f t="shared" si="34"/>
        <v>18</v>
      </c>
      <c r="E109" s="1">
        <f t="shared" si="34"/>
        <v>18</v>
      </c>
      <c r="F109" s="1">
        <f t="shared" si="34"/>
        <v>17</v>
      </c>
      <c r="G109" s="3">
        <f t="shared" si="34"/>
        <v>17</v>
      </c>
      <c r="H109">
        <f t="shared" si="9"/>
        <v>0</v>
      </c>
    </row>
    <row r="110" spans="1:8">
      <c r="A110" s="2">
        <v>108</v>
      </c>
      <c r="B110" s="1">
        <v>19</v>
      </c>
      <c r="C110" s="1">
        <f t="shared" ref="C110:G110" si="35">C105+1</f>
        <v>18</v>
      </c>
      <c r="D110" s="1">
        <f t="shared" si="35"/>
        <v>18</v>
      </c>
      <c r="E110" s="1">
        <f t="shared" si="35"/>
        <v>18</v>
      </c>
      <c r="F110" s="1">
        <f t="shared" si="35"/>
        <v>18</v>
      </c>
      <c r="G110" s="3">
        <f t="shared" si="35"/>
        <v>17</v>
      </c>
      <c r="H110">
        <f t="shared" si="9"/>
        <v>0</v>
      </c>
    </row>
    <row r="111" spans="1:8">
      <c r="A111" s="2">
        <v>109</v>
      </c>
      <c r="B111" s="1">
        <v>19</v>
      </c>
      <c r="C111" s="1">
        <f t="shared" ref="C111:G111" si="36">C106+1</f>
        <v>18</v>
      </c>
      <c r="D111" s="1">
        <f t="shared" si="36"/>
        <v>18</v>
      </c>
      <c r="E111" s="1">
        <f t="shared" si="36"/>
        <v>18</v>
      </c>
      <c r="F111" s="1">
        <f t="shared" si="36"/>
        <v>18</v>
      </c>
      <c r="G111" s="3">
        <f t="shared" si="36"/>
        <v>18</v>
      </c>
      <c r="H111">
        <f t="shared" si="9"/>
        <v>0</v>
      </c>
    </row>
    <row r="112" spans="1:8">
      <c r="A112" s="2">
        <v>110</v>
      </c>
      <c r="B112" s="1">
        <v>19</v>
      </c>
      <c r="C112" s="1">
        <f t="shared" ref="C112:G112" si="37">C107+1</f>
        <v>19</v>
      </c>
      <c r="D112" s="1">
        <f t="shared" si="37"/>
        <v>18</v>
      </c>
      <c r="E112" s="1">
        <f t="shared" si="37"/>
        <v>18</v>
      </c>
      <c r="F112" s="1">
        <f t="shared" si="37"/>
        <v>18</v>
      </c>
      <c r="G112" s="3">
        <f t="shared" si="37"/>
        <v>18</v>
      </c>
      <c r="H112">
        <f t="shared" si="9"/>
        <v>0</v>
      </c>
    </row>
    <row r="113" spans="1:8">
      <c r="A113" s="2">
        <v>111</v>
      </c>
      <c r="B113" s="1">
        <v>19</v>
      </c>
      <c r="C113" s="1">
        <f t="shared" ref="C113:G113" si="38">C108+1</f>
        <v>19</v>
      </c>
      <c r="D113" s="1">
        <f t="shared" si="38"/>
        <v>19</v>
      </c>
      <c r="E113" s="1">
        <f t="shared" si="38"/>
        <v>18</v>
      </c>
      <c r="F113" s="1">
        <f t="shared" si="38"/>
        <v>18</v>
      </c>
      <c r="G113" s="3">
        <f t="shared" si="38"/>
        <v>18</v>
      </c>
      <c r="H113">
        <f t="shared" si="9"/>
        <v>0</v>
      </c>
    </row>
    <row r="114" spans="1:8">
      <c r="A114" s="2">
        <v>112</v>
      </c>
      <c r="B114" s="1">
        <v>19</v>
      </c>
      <c r="C114" s="1">
        <f t="shared" ref="C114:G114" si="39">C109+1</f>
        <v>19</v>
      </c>
      <c r="D114" s="1">
        <f t="shared" si="39"/>
        <v>19</v>
      </c>
      <c r="E114" s="1">
        <f t="shared" si="39"/>
        <v>19</v>
      </c>
      <c r="F114" s="1">
        <f t="shared" si="39"/>
        <v>18</v>
      </c>
      <c r="G114" s="3">
        <f t="shared" si="39"/>
        <v>18</v>
      </c>
      <c r="H114">
        <f t="shared" si="9"/>
        <v>0</v>
      </c>
    </row>
    <row r="115" spans="1:8">
      <c r="A115" s="2">
        <v>113</v>
      </c>
      <c r="B115" s="1">
        <v>19</v>
      </c>
      <c r="C115" s="1">
        <f t="shared" ref="C115:G115" si="40">C110+1</f>
        <v>19</v>
      </c>
      <c r="D115" s="1">
        <f t="shared" si="40"/>
        <v>19</v>
      </c>
      <c r="E115" s="1">
        <f t="shared" si="40"/>
        <v>19</v>
      </c>
      <c r="F115" s="1">
        <f t="shared" si="40"/>
        <v>19</v>
      </c>
      <c r="G115" s="3">
        <f t="shared" si="40"/>
        <v>18</v>
      </c>
      <c r="H115">
        <f t="shared" si="9"/>
        <v>0</v>
      </c>
    </row>
    <row r="116" spans="1:8">
      <c r="A116" s="2">
        <v>114</v>
      </c>
      <c r="B116" s="1">
        <v>19</v>
      </c>
      <c r="C116" s="1">
        <f t="shared" ref="C116:G116" si="41">C111+1</f>
        <v>19</v>
      </c>
      <c r="D116" s="1">
        <f t="shared" si="41"/>
        <v>19</v>
      </c>
      <c r="E116" s="1">
        <f t="shared" si="41"/>
        <v>19</v>
      </c>
      <c r="F116" s="1">
        <f t="shared" si="41"/>
        <v>19</v>
      </c>
      <c r="G116" s="3">
        <f t="shared" si="41"/>
        <v>19</v>
      </c>
      <c r="H116">
        <f t="shared" si="9"/>
        <v>0</v>
      </c>
    </row>
    <row r="117" spans="1:8">
      <c r="A117" s="2">
        <v>115</v>
      </c>
      <c r="B117" s="1">
        <v>19</v>
      </c>
      <c r="C117" s="1">
        <f t="shared" ref="C117:G117" si="42">C112+1</f>
        <v>20</v>
      </c>
      <c r="D117" s="1">
        <f t="shared" si="42"/>
        <v>19</v>
      </c>
      <c r="E117" s="1">
        <f t="shared" si="42"/>
        <v>19</v>
      </c>
      <c r="F117" s="1">
        <f t="shared" si="42"/>
        <v>19</v>
      </c>
      <c r="G117" s="3">
        <f t="shared" si="42"/>
        <v>19</v>
      </c>
      <c r="H117">
        <f t="shared" si="9"/>
        <v>0</v>
      </c>
    </row>
    <row r="118" spans="1:8" ht="13.5" thickBot="1">
      <c r="A118" s="21">
        <v>116</v>
      </c>
      <c r="B118" s="30">
        <v>19</v>
      </c>
      <c r="C118" s="30">
        <f t="shared" ref="C118:G118" si="43">C113+1</f>
        <v>20</v>
      </c>
      <c r="D118" s="30">
        <f t="shared" si="43"/>
        <v>20</v>
      </c>
      <c r="E118" s="30">
        <f t="shared" si="43"/>
        <v>19</v>
      </c>
      <c r="F118" s="30">
        <f t="shared" si="43"/>
        <v>19</v>
      </c>
      <c r="G118" s="31">
        <f t="shared" si="43"/>
        <v>19</v>
      </c>
      <c r="H118">
        <f t="shared" ref="H118" si="44">SUM(B118:G118)-A118</f>
        <v>0</v>
      </c>
    </row>
  </sheetData>
  <mergeCells count="4">
    <mergeCell ref="P12:Q12"/>
    <mergeCell ref="R12:S12"/>
    <mergeCell ref="M12:N12"/>
    <mergeCell ref="A4:F4"/>
  </mergeCells>
  <conditionalFormatting sqref="A6:F6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workbookViewId="0">
      <selection activeCell="H35" sqref="H35"/>
    </sheetView>
  </sheetViews>
  <sheetFormatPr defaultRowHeight="15"/>
  <cols>
    <col min="1" max="2" width="9.33203125" style="142"/>
    <col min="3" max="3" width="11.6640625" style="142" customWidth="1"/>
    <col min="4" max="4" width="12.33203125" style="142" customWidth="1"/>
    <col min="5" max="16384" width="9.33203125" style="142"/>
  </cols>
  <sheetData>
    <row r="1" spans="2:4" ht="15.75" thickBot="1">
      <c r="B1" s="139" t="s">
        <v>29</v>
      </c>
      <c r="C1" s="140" t="s">
        <v>30</v>
      </c>
      <c r="D1" s="141" t="s">
        <v>31</v>
      </c>
    </row>
    <row r="2" spans="2:4">
      <c r="B2" s="143">
        <v>536</v>
      </c>
      <c r="C2" s="144">
        <f>B2-525</f>
        <v>11</v>
      </c>
      <c r="D2" s="145">
        <f>ROUND((162.23*C2^1.5)/10,0)*10</f>
        <v>5920</v>
      </c>
    </row>
    <row r="3" spans="2:4">
      <c r="B3" s="146">
        <f>B2+0.5</f>
        <v>536.5</v>
      </c>
      <c r="C3" s="147">
        <f t="shared" ref="C3:C12" si="0">B3-525</f>
        <v>11.5</v>
      </c>
      <c r="D3" s="148">
        <f t="shared" ref="D3:D12" si="1">ROUND((162.23*C3^1.5)/10,0)*10</f>
        <v>6330</v>
      </c>
    </row>
    <row r="4" spans="2:4">
      <c r="B4" s="146">
        <f t="shared" ref="B4:B12" si="2">B3+0.5</f>
        <v>537</v>
      </c>
      <c r="C4" s="147">
        <f t="shared" si="0"/>
        <v>12</v>
      </c>
      <c r="D4" s="148">
        <f t="shared" si="1"/>
        <v>6740</v>
      </c>
    </row>
    <row r="5" spans="2:4">
      <c r="B5" s="146">
        <f t="shared" si="2"/>
        <v>537.5</v>
      </c>
      <c r="C5" s="147">
        <f t="shared" si="0"/>
        <v>12.5</v>
      </c>
      <c r="D5" s="148">
        <f t="shared" si="1"/>
        <v>7170</v>
      </c>
    </row>
    <row r="6" spans="2:4">
      <c r="B6" s="146">
        <f t="shared" si="2"/>
        <v>538</v>
      </c>
      <c r="C6" s="147">
        <f t="shared" si="0"/>
        <v>13</v>
      </c>
      <c r="D6" s="148">
        <f t="shared" si="1"/>
        <v>7600</v>
      </c>
    </row>
    <row r="7" spans="2:4">
      <c r="B7" s="146">
        <f t="shared" si="2"/>
        <v>538.5</v>
      </c>
      <c r="C7" s="147">
        <f t="shared" si="0"/>
        <v>13.5</v>
      </c>
      <c r="D7" s="148">
        <f t="shared" si="1"/>
        <v>8050</v>
      </c>
    </row>
    <row r="8" spans="2:4">
      <c r="B8" s="146">
        <f t="shared" si="2"/>
        <v>539</v>
      </c>
      <c r="C8" s="147">
        <f t="shared" si="0"/>
        <v>14</v>
      </c>
      <c r="D8" s="148">
        <f t="shared" si="1"/>
        <v>8500</v>
      </c>
    </row>
    <row r="9" spans="2:4">
      <c r="B9" s="146">
        <f t="shared" si="2"/>
        <v>539.5</v>
      </c>
      <c r="C9" s="147">
        <f t="shared" si="0"/>
        <v>14.5</v>
      </c>
      <c r="D9" s="148">
        <f t="shared" si="1"/>
        <v>8960</v>
      </c>
    </row>
    <row r="10" spans="2:4">
      <c r="B10" s="146">
        <f t="shared" si="2"/>
        <v>540</v>
      </c>
      <c r="C10" s="147">
        <f t="shared" si="0"/>
        <v>15</v>
      </c>
      <c r="D10" s="148">
        <f t="shared" si="1"/>
        <v>9420</v>
      </c>
    </row>
    <row r="11" spans="2:4">
      <c r="B11" s="146">
        <f t="shared" si="2"/>
        <v>540.5</v>
      </c>
      <c r="C11" s="147">
        <f t="shared" si="0"/>
        <v>15.5</v>
      </c>
      <c r="D11" s="148">
        <f t="shared" si="1"/>
        <v>9900</v>
      </c>
    </row>
    <row r="12" spans="2:4" ht="15.75" thickBot="1">
      <c r="B12" s="149">
        <f t="shared" si="2"/>
        <v>541</v>
      </c>
      <c r="C12" s="150">
        <f t="shared" si="0"/>
        <v>16</v>
      </c>
      <c r="D12" s="151">
        <f t="shared" si="1"/>
        <v>10380</v>
      </c>
    </row>
    <row r="13" spans="2:4">
      <c r="B13" s="142" t="s">
        <v>32</v>
      </c>
    </row>
    <row r="14" spans="2:4">
      <c r="B14" s="142" t="s">
        <v>33</v>
      </c>
    </row>
    <row r="17" spans="2:5" ht="15.75" thickBot="1">
      <c r="B17" s="142" t="s">
        <v>34</v>
      </c>
    </row>
    <row r="18" spans="2:5" ht="15.75" thickBot="1">
      <c r="B18" s="152" t="s">
        <v>29</v>
      </c>
      <c r="C18" s="153" t="s">
        <v>30</v>
      </c>
      <c r="D18" s="154" t="s">
        <v>35</v>
      </c>
      <c r="E18" s="155" t="s">
        <v>31</v>
      </c>
    </row>
    <row r="19" spans="2:5">
      <c r="B19" s="143">
        <v>530</v>
      </c>
      <c r="C19" s="156">
        <f>B19-525</f>
        <v>5</v>
      </c>
      <c r="D19" s="157">
        <f t="shared" ref="D19:D31" si="3">C19^1.5</f>
        <v>11.180339887498945</v>
      </c>
      <c r="E19" s="158">
        <f>1850</f>
        <v>1850</v>
      </c>
    </row>
    <row r="20" spans="2:5">
      <c r="B20" s="146">
        <v>531.79999999999995</v>
      </c>
      <c r="C20" s="159">
        <f t="shared" ref="C20:C31" si="4">B20-525</f>
        <v>6.7999999999999545</v>
      </c>
      <c r="D20" s="160">
        <f t="shared" si="3"/>
        <v>17.732230542151033</v>
      </c>
      <c r="E20" s="161">
        <v>2620</v>
      </c>
    </row>
    <row r="21" spans="2:5">
      <c r="B21" s="146">
        <v>533.9</v>
      </c>
      <c r="C21" s="159">
        <f t="shared" si="4"/>
        <v>8.8999999999999773</v>
      </c>
      <c r="D21" s="160">
        <f t="shared" si="3"/>
        <v>26.551252324513712</v>
      </c>
      <c r="E21" s="161">
        <v>3920</v>
      </c>
    </row>
    <row r="22" spans="2:5">
      <c r="B22" s="146">
        <v>535.79999999999995</v>
      </c>
      <c r="C22" s="159">
        <f t="shared" si="4"/>
        <v>10.799999999999955</v>
      </c>
      <c r="D22" s="160">
        <f t="shared" si="3"/>
        <v>35.492421726334527</v>
      </c>
      <c r="E22" s="161">
        <v>5540</v>
      </c>
    </row>
    <row r="23" spans="2:5">
      <c r="B23" s="146">
        <v>537.1</v>
      </c>
      <c r="C23" s="159">
        <f t="shared" si="4"/>
        <v>12.100000000000023</v>
      </c>
      <c r="D23" s="160">
        <f t="shared" si="3"/>
        <v>42.089915656841242</v>
      </c>
      <c r="E23" s="161">
        <v>6790</v>
      </c>
    </row>
    <row r="24" spans="2:5">
      <c r="B24" s="146">
        <v>537.5</v>
      </c>
      <c r="C24" s="159">
        <f t="shared" si="4"/>
        <v>12.5</v>
      </c>
      <c r="D24" s="160">
        <f t="shared" si="3"/>
        <v>44.194173824159229</v>
      </c>
      <c r="E24" s="161">
        <v>7030</v>
      </c>
    </row>
    <row r="25" spans="2:5">
      <c r="B25" s="146">
        <v>537.9</v>
      </c>
      <c r="C25" s="159">
        <f t="shared" si="4"/>
        <v>12.899999999999977</v>
      </c>
      <c r="D25" s="160">
        <f t="shared" si="3"/>
        <v>46.332375289855257</v>
      </c>
      <c r="E25" s="161">
        <v>7500</v>
      </c>
    </row>
    <row r="26" spans="2:5">
      <c r="B26" s="146">
        <v>538.5</v>
      </c>
      <c r="C26" s="159">
        <f t="shared" si="4"/>
        <v>13.5</v>
      </c>
      <c r="D26" s="160">
        <f t="shared" si="3"/>
        <v>49.602167291359351</v>
      </c>
      <c r="E26" s="161">
        <v>8050</v>
      </c>
    </row>
    <row r="27" spans="2:5">
      <c r="B27" s="146">
        <v>539</v>
      </c>
      <c r="C27" s="159">
        <f t="shared" si="4"/>
        <v>14</v>
      </c>
      <c r="D27" s="160">
        <f t="shared" si="3"/>
        <v>52.383203414835151</v>
      </c>
      <c r="E27" s="161">
        <v>8560</v>
      </c>
    </row>
    <row r="28" spans="2:5">
      <c r="B28" s="162">
        <v>539.5</v>
      </c>
      <c r="C28" s="159">
        <f t="shared" si="4"/>
        <v>14.5</v>
      </c>
      <c r="D28" s="160">
        <f t="shared" si="3"/>
        <v>55.214355017513327</v>
      </c>
      <c r="E28" s="163">
        <v>8950</v>
      </c>
    </row>
    <row r="29" spans="2:5">
      <c r="B29" s="162">
        <v>540</v>
      </c>
      <c r="C29" s="159">
        <f t="shared" si="4"/>
        <v>15</v>
      </c>
      <c r="D29" s="160">
        <f t="shared" si="3"/>
        <v>58.094750193111238</v>
      </c>
      <c r="E29" s="163">
        <v>9500</v>
      </c>
    </row>
    <row r="30" spans="2:5">
      <c r="B30" s="162">
        <v>540.79999999999995</v>
      </c>
      <c r="C30" s="159">
        <f t="shared" si="4"/>
        <v>15.799999999999955</v>
      </c>
      <c r="D30" s="160">
        <f t="shared" si="3"/>
        <v>62.803757849351371</v>
      </c>
      <c r="E30" s="163">
        <v>10280</v>
      </c>
    </row>
    <row r="31" spans="2:5" ht="15.75" thickBot="1">
      <c r="B31" s="164">
        <v>542.20000000000005</v>
      </c>
      <c r="C31" s="165">
        <f t="shared" si="4"/>
        <v>17.200000000000045</v>
      </c>
      <c r="D31" s="166">
        <f t="shared" si="3"/>
        <v>71.333358255447649</v>
      </c>
      <c r="E31" s="167">
        <v>11820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E28" sqref="E28"/>
    </sheetView>
  </sheetViews>
  <sheetFormatPr defaultRowHeight="12.75"/>
  <sheetData>
    <row r="2" spans="2:3">
      <c r="B2">
        <v>0</v>
      </c>
      <c r="C2">
        <v>437</v>
      </c>
    </row>
    <row r="3" spans="2:3">
      <c r="B3">
        <v>20</v>
      </c>
      <c r="C3">
        <v>437.2</v>
      </c>
    </row>
    <row r="4" spans="2:3">
      <c r="B4">
        <v>40</v>
      </c>
      <c r="C4">
        <v>437.5</v>
      </c>
    </row>
    <row r="5" spans="2:3">
      <c r="B5">
        <v>60</v>
      </c>
      <c r="C5">
        <v>438.1</v>
      </c>
    </row>
    <row r="6" spans="2:3">
      <c r="B6">
        <v>80</v>
      </c>
      <c r="C6">
        <v>438.8</v>
      </c>
    </row>
    <row r="7" spans="2:3">
      <c r="B7">
        <v>100</v>
      </c>
      <c r="C7">
        <v>439.6</v>
      </c>
    </row>
    <row r="8" spans="2:3">
      <c r="B8">
        <v>120</v>
      </c>
      <c r="C8">
        <v>440.8</v>
      </c>
    </row>
    <row r="9" spans="2:3">
      <c r="B9">
        <v>140</v>
      </c>
      <c r="C9">
        <v>442.1</v>
      </c>
    </row>
    <row r="10" spans="2:3">
      <c r="B10">
        <v>160</v>
      </c>
      <c r="C10">
        <v>443.6</v>
      </c>
    </row>
    <row r="22" spans="4:4">
      <c r="D22" s="168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July 2017</vt:lpstr>
      <vt:lpstr>Lomo Spill Patterns</vt:lpstr>
      <vt:lpstr>Lomo Units</vt:lpstr>
      <vt:lpstr>Lomo RSW</vt:lpstr>
      <vt:lpstr>Lomo Tailwater</vt:lpstr>
      <vt:lpstr>'July 2017'!Print_Area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FPP - LMN</dc:title>
  <dc:creator>Lisa Wright</dc:creator>
  <cp:lastModifiedBy>ROL</cp:lastModifiedBy>
  <dcterms:created xsi:type="dcterms:W3CDTF">2017-05-19T09:15:11Z</dcterms:created>
  <dcterms:modified xsi:type="dcterms:W3CDTF">2017-06-12T21:56:16Z</dcterms:modified>
</cp:coreProperties>
</file>